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100.10\progetti\lavori-in-corso\MED_Building Footprint\Calcolatore_EI-3.6\EDUFOOTPRINT PLUS\"/>
    </mc:Choice>
  </mc:AlternateContent>
  <xr:revisionPtr revIDLastSave="0" documentId="8_{BFCCC329-5C79-49EC-A122-6E48B385937B}" xr6:coauthVersionLast="45" xr6:coauthVersionMax="45" xr10:uidLastSave="{00000000-0000-0000-0000-000000000000}"/>
  <workbookProtection workbookAlgorithmName="SHA-512" workbookHashValue="bcHAgHuQlQGn/i6vwBcrq5WBwLt64GAbuQQxqI/dpcD46Avl+V54I1+rGTiMgValjXgun7NacricmHTPEk8Peg==" workbookSaltValue="XxvgF+BLmjG2PC2FTn/3+g==" workbookSpinCount="100000" lockStructure="1"/>
  <bookViews>
    <workbookView xWindow="-120" yWindow="-120" windowWidth="29040" windowHeight="15840" tabRatio="770" activeTab="3" xr2:uid="{00000000-000D-0000-FFFF-FFFF00000000}"/>
  </bookViews>
  <sheets>
    <sheet name="INDEX" sheetId="10" r:id="rId1"/>
    <sheet name="Instructions" sheetId="2" r:id="rId2"/>
    <sheet name="1.General data" sheetId="3" r:id="rId3"/>
    <sheet name="2.Data entry" sheetId="4" r:id="rId4"/>
    <sheet name="2b.Impact" sheetId="5" state="hidden" r:id="rId5"/>
    <sheet name="3.Results by area" sheetId="6" r:id="rId6"/>
    <sheet name="Annex A" sheetId="8" r:id="rId7"/>
  </sheets>
  <definedNames>
    <definedName name="_xlnm.Print_Area" localSheetId="3">'2.Data entry'!$A$5:$C$277</definedName>
    <definedName name="Z_18D66124_A7C6_4255_A409_51A7F389ACAB_.wvu.Cols" localSheetId="3" hidden="1">'2.Data entry'!$B:$B</definedName>
    <definedName name="Z_18D66124_A7C6_4255_A409_51A7F389ACAB_.wvu.PrintArea" localSheetId="3" hidden="1">'2.Data entry'!$A$5:$C$277</definedName>
    <definedName name="Z_18D66124_A7C6_4255_A409_51A7F389ACAB_.wvu.Rows" localSheetId="3" hidden="1">'2.Data entry'!$8:$13,'2.Data entry'!#REF!,'2.Data entry'!#REF!,'2.Data entry'!#REF!,'2.Data entry'!$31:$31,'2.Data entry'!$36:$37,'2.Data entry'!#REF!,'2.Data entry'!$42:$42,'2.Data entry'!$47:$47,'2.Data entry'!#REF!,'2.Data entry'!$55:$55,'2.Data entry'!$62:$63,'2.Data entry'!$76:$76,'2.Data entry'!$89:$98,'2.Data entry'!$107:$107,'2.Data entry'!$117:$122,'2.Data entry'!$135:$135,'2.Data entry'!$142:$143,'2.Data entry'!$149:$150,'2.Data entry'!#REF!,'2.Data entry'!$170:$170,'2.Data entry'!#REF!,'2.Data entry'!$188:$197,'2.Data entry'!$206:$206,'2.Data entry'!$215:$218,'2.Data entry'!$266:$267,'2.Data entry'!$271:$283</definedName>
    <definedName name="Z_18D66124_A7C6_4255_A409_51A7F389ACAB_.wvu.Rows" localSheetId="5" hidden="1">'3.Results by area'!$30:$31</definedName>
  </definedNames>
  <calcPr calcId="191029"/>
  <customWorkbookViews>
    <customWorkbookView name="Virginia Lopez - Visualizzazione personale" guid="{18D66124-A7C6-4255-A409-51A7F389ACAB}" mergeInterval="0" personalView="1" maximized="1" windowWidth="1276" windowHeight="769" tabRatio="770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4" i="4" l="1" a="1"/>
  <c r="F44" i="4" s="1"/>
  <c r="D35" i="5"/>
  <c r="D34" i="5"/>
  <c r="D33" i="5"/>
  <c r="CL35" i="5" l="1"/>
  <c r="DT35" i="5" s="1"/>
  <c r="CH33" i="5"/>
  <c r="DP33" i="5" s="1"/>
  <c r="B30" i="5"/>
  <c r="DG290" i="5"/>
  <c r="DG84" i="5"/>
  <c r="DH84" i="5"/>
  <c r="DI84" i="5"/>
  <c r="DJ84" i="5"/>
  <c r="DK84" i="5"/>
  <c r="DL84" i="5"/>
  <c r="DM84" i="5"/>
  <c r="DN84" i="5"/>
  <c r="DO84" i="5"/>
  <c r="DP84" i="5"/>
  <c r="DQ84" i="5"/>
  <c r="DR84" i="5"/>
  <c r="DS84" i="5"/>
  <c r="DT84" i="5"/>
  <c r="DU84" i="5"/>
  <c r="DG85" i="5"/>
  <c r="DH85" i="5"/>
  <c r="DI85" i="5"/>
  <c r="DJ85" i="5"/>
  <c r="DK85" i="5"/>
  <c r="DL85" i="5"/>
  <c r="DM85" i="5"/>
  <c r="DN85" i="5"/>
  <c r="DO85" i="5"/>
  <c r="DP85" i="5"/>
  <c r="DQ85" i="5"/>
  <c r="DR85" i="5"/>
  <c r="DS85" i="5"/>
  <c r="DT85" i="5"/>
  <c r="DU85" i="5"/>
  <c r="DG86" i="5"/>
  <c r="DH86" i="5"/>
  <c r="DI86" i="5"/>
  <c r="DJ86" i="5"/>
  <c r="DK86" i="5"/>
  <c r="DL86" i="5"/>
  <c r="DM86" i="5"/>
  <c r="DN86" i="5"/>
  <c r="DO86" i="5"/>
  <c r="DP86" i="5"/>
  <c r="DQ86" i="5"/>
  <c r="DR86" i="5"/>
  <c r="DS86" i="5"/>
  <c r="DT86" i="5"/>
  <c r="DU86" i="5"/>
  <c r="DG87" i="5"/>
  <c r="DH87" i="5"/>
  <c r="DI87" i="5"/>
  <c r="DJ87" i="5"/>
  <c r="DK87" i="5"/>
  <c r="DL87" i="5"/>
  <c r="DM87" i="5"/>
  <c r="DN87" i="5"/>
  <c r="DO87" i="5"/>
  <c r="DP87" i="5"/>
  <c r="DQ87" i="5"/>
  <c r="DR87" i="5"/>
  <c r="DS87" i="5"/>
  <c r="DT87" i="5"/>
  <c r="DU87" i="5"/>
  <c r="DG88" i="5"/>
  <c r="DH88" i="5"/>
  <c r="DI88" i="5"/>
  <c r="DJ88" i="5"/>
  <c r="DK88" i="5"/>
  <c r="DL88" i="5"/>
  <c r="DM88" i="5"/>
  <c r="DN88" i="5"/>
  <c r="DO88" i="5"/>
  <c r="DP88" i="5"/>
  <c r="DQ88" i="5"/>
  <c r="DR88" i="5"/>
  <c r="DS88" i="5"/>
  <c r="DT88" i="5"/>
  <c r="DU88" i="5"/>
  <c r="DI90" i="5"/>
  <c r="DQ90" i="5"/>
  <c r="DI92" i="5"/>
  <c r="DK92" i="5"/>
  <c r="DR92" i="5"/>
  <c r="DS92" i="5"/>
  <c r="DU94" i="5"/>
  <c r="DG95" i="5"/>
  <c r="DH95" i="5"/>
  <c r="DI95" i="5"/>
  <c r="DK95" i="5"/>
  <c r="DL95" i="5"/>
  <c r="DM95" i="5"/>
  <c r="DN95" i="5"/>
  <c r="DQ95" i="5"/>
  <c r="DS95" i="5"/>
  <c r="DT95" i="5"/>
  <c r="DU95" i="5"/>
  <c r="DG96" i="5"/>
  <c r="DH96" i="5"/>
  <c r="DI96" i="5"/>
  <c r="DM96" i="5"/>
  <c r="DN96" i="5"/>
  <c r="DO96" i="5"/>
  <c r="DU96" i="5"/>
  <c r="DG97" i="5"/>
  <c r="DH97" i="5"/>
  <c r="DI97" i="5"/>
  <c r="CP98" i="5"/>
  <c r="CQ98" i="5"/>
  <c r="CR98" i="5"/>
  <c r="CS98" i="5"/>
  <c r="CT98" i="5"/>
  <c r="CU98" i="5"/>
  <c r="CV98" i="5"/>
  <c r="CW98" i="5"/>
  <c r="CX98" i="5"/>
  <c r="CY98" i="5"/>
  <c r="CZ98" i="5"/>
  <c r="DA98" i="5"/>
  <c r="DB98" i="5"/>
  <c r="DC98" i="5"/>
  <c r="DD98" i="5"/>
  <c r="CP84" i="5"/>
  <c r="CQ84" i="5"/>
  <c r="CR84" i="5"/>
  <c r="CS84" i="5"/>
  <c r="CT84" i="5"/>
  <c r="CU84" i="5"/>
  <c r="CV84" i="5"/>
  <c r="CW84" i="5"/>
  <c r="CX84" i="5"/>
  <c r="CY84" i="5"/>
  <c r="CZ84" i="5"/>
  <c r="DA84" i="5"/>
  <c r="DB84" i="5"/>
  <c r="DC84" i="5"/>
  <c r="DD84" i="5"/>
  <c r="CP85" i="5"/>
  <c r="CQ85" i="5"/>
  <c r="CR85" i="5"/>
  <c r="CS85" i="5"/>
  <c r="CT85" i="5"/>
  <c r="CU85" i="5"/>
  <c r="CV85" i="5"/>
  <c r="CW85" i="5"/>
  <c r="CX85" i="5"/>
  <c r="CY85" i="5"/>
  <c r="CZ85" i="5"/>
  <c r="DA85" i="5"/>
  <c r="DB85" i="5"/>
  <c r="DC85" i="5"/>
  <c r="DD85" i="5"/>
  <c r="CP86" i="5"/>
  <c r="CQ86" i="5"/>
  <c r="CR86" i="5"/>
  <c r="CS86" i="5"/>
  <c r="CT86" i="5"/>
  <c r="CU86" i="5"/>
  <c r="CV86" i="5"/>
  <c r="CW86" i="5"/>
  <c r="CX86" i="5"/>
  <c r="CY86" i="5"/>
  <c r="CZ86" i="5"/>
  <c r="DA86" i="5"/>
  <c r="DB86" i="5"/>
  <c r="DC86" i="5"/>
  <c r="DD86" i="5"/>
  <c r="CP87" i="5"/>
  <c r="CQ87" i="5"/>
  <c r="CR87" i="5"/>
  <c r="CS87" i="5"/>
  <c r="CT87" i="5"/>
  <c r="CU87" i="5"/>
  <c r="CV87" i="5"/>
  <c r="CW87" i="5"/>
  <c r="CX87" i="5"/>
  <c r="CY87" i="5"/>
  <c r="CZ87" i="5"/>
  <c r="DA87" i="5"/>
  <c r="DB87" i="5"/>
  <c r="DC87" i="5"/>
  <c r="DD87" i="5"/>
  <c r="CP88" i="5"/>
  <c r="CQ88" i="5"/>
  <c r="CR88" i="5"/>
  <c r="CS88" i="5"/>
  <c r="CT88" i="5"/>
  <c r="CU88" i="5"/>
  <c r="CV88" i="5"/>
  <c r="CW88" i="5"/>
  <c r="CX88" i="5"/>
  <c r="CY88" i="5"/>
  <c r="CZ88" i="5"/>
  <c r="DA88" i="5"/>
  <c r="DB88" i="5"/>
  <c r="DC88" i="5"/>
  <c r="DD88" i="5"/>
  <c r="CP89" i="5"/>
  <c r="DG89" i="5" s="1"/>
  <c r="DG294" i="5" s="1"/>
  <c r="CQ89" i="5"/>
  <c r="CR89" i="5"/>
  <c r="CS89" i="5"/>
  <c r="CT89" i="5"/>
  <c r="CU89" i="5"/>
  <c r="CV89" i="5"/>
  <c r="CW89" i="5"/>
  <c r="CX89" i="5"/>
  <c r="CY89" i="5"/>
  <c r="CZ89" i="5"/>
  <c r="DA89" i="5"/>
  <c r="DB89" i="5"/>
  <c r="DC89" i="5"/>
  <c r="DD89" i="5"/>
  <c r="CP90" i="5"/>
  <c r="CQ90" i="5"/>
  <c r="CR90" i="5"/>
  <c r="CS90" i="5"/>
  <c r="CT90" i="5"/>
  <c r="CU90" i="5"/>
  <c r="CV90" i="5"/>
  <c r="CW90" i="5"/>
  <c r="CX90" i="5"/>
  <c r="CY90" i="5"/>
  <c r="CZ90" i="5"/>
  <c r="DA90" i="5"/>
  <c r="DB90" i="5"/>
  <c r="DC90" i="5"/>
  <c r="DD90" i="5"/>
  <c r="CP91" i="5"/>
  <c r="CQ91" i="5"/>
  <c r="CR91" i="5"/>
  <c r="CS91" i="5"/>
  <c r="CT91" i="5"/>
  <c r="CU91" i="5"/>
  <c r="CV91" i="5"/>
  <c r="CW91" i="5"/>
  <c r="CX91" i="5"/>
  <c r="CY91" i="5"/>
  <c r="CZ91" i="5"/>
  <c r="DA91" i="5"/>
  <c r="DB91" i="5"/>
  <c r="DC91" i="5"/>
  <c r="DD91" i="5"/>
  <c r="CP92" i="5"/>
  <c r="CQ92" i="5"/>
  <c r="CR92" i="5"/>
  <c r="CS92" i="5"/>
  <c r="CT92" i="5"/>
  <c r="CU92" i="5"/>
  <c r="CV92" i="5"/>
  <c r="CW92" i="5"/>
  <c r="CX92" i="5"/>
  <c r="CY92" i="5"/>
  <c r="CZ92" i="5"/>
  <c r="DA92" i="5"/>
  <c r="DB92" i="5"/>
  <c r="DC92" i="5"/>
  <c r="DD92" i="5"/>
  <c r="CP93" i="5"/>
  <c r="CQ93" i="5"/>
  <c r="CR93" i="5"/>
  <c r="CS93" i="5"/>
  <c r="CT93" i="5"/>
  <c r="CU93" i="5"/>
  <c r="CV93" i="5"/>
  <c r="CW93" i="5"/>
  <c r="CX93" i="5"/>
  <c r="CY93" i="5"/>
  <c r="CZ93" i="5"/>
  <c r="DA93" i="5"/>
  <c r="DB93" i="5"/>
  <c r="DC93" i="5"/>
  <c r="DD93" i="5"/>
  <c r="CP94" i="5"/>
  <c r="CQ94" i="5"/>
  <c r="CR94" i="5"/>
  <c r="CS94" i="5"/>
  <c r="CT94" i="5"/>
  <c r="CU94" i="5"/>
  <c r="CV94" i="5"/>
  <c r="CW94" i="5"/>
  <c r="CX94" i="5"/>
  <c r="CY94" i="5"/>
  <c r="CZ94" i="5"/>
  <c r="DA94" i="5"/>
  <c r="DB94" i="5"/>
  <c r="DC94" i="5"/>
  <c r="DD94" i="5"/>
  <c r="CP95" i="5"/>
  <c r="CQ95" i="5"/>
  <c r="CR95" i="5"/>
  <c r="CS95" i="5"/>
  <c r="CT95" i="5"/>
  <c r="CU95" i="5"/>
  <c r="CV95" i="5"/>
  <c r="CW95" i="5"/>
  <c r="CX95" i="5"/>
  <c r="CY95" i="5"/>
  <c r="CZ95" i="5"/>
  <c r="DA95" i="5"/>
  <c r="DB95" i="5"/>
  <c r="DC95" i="5"/>
  <c r="DD95" i="5"/>
  <c r="CP96" i="5"/>
  <c r="CQ96" i="5"/>
  <c r="CR96" i="5"/>
  <c r="CS96" i="5"/>
  <c r="CT96" i="5"/>
  <c r="CU96" i="5"/>
  <c r="CV96" i="5"/>
  <c r="CW96" i="5"/>
  <c r="CX96" i="5"/>
  <c r="CY96" i="5"/>
  <c r="CZ96" i="5"/>
  <c r="DA96" i="5"/>
  <c r="DB96" i="5"/>
  <c r="DC96" i="5"/>
  <c r="DD96" i="5"/>
  <c r="CP97" i="5"/>
  <c r="CQ97" i="5"/>
  <c r="CR97" i="5"/>
  <c r="CS97" i="5"/>
  <c r="CT97" i="5"/>
  <c r="CU97" i="5"/>
  <c r="CV97" i="5"/>
  <c r="CW97" i="5"/>
  <c r="CX97" i="5"/>
  <c r="CY97" i="5"/>
  <c r="CZ97" i="5"/>
  <c r="DA97" i="5"/>
  <c r="DB97" i="5"/>
  <c r="DC97" i="5"/>
  <c r="DD97" i="5"/>
  <c r="CM91" i="5"/>
  <c r="DU91" i="5" s="1"/>
  <c r="CM92" i="5"/>
  <c r="DU92" i="5" s="1"/>
  <c r="CM93" i="5"/>
  <c r="DU93" i="5" s="1"/>
  <c r="CM94" i="5"/>
  <c r="CB95" i="5"/>
  <c r="DJ95" i="5" s="1"/>
  <c r="CC95" i="5"/>
  <c r="CD95" i="5"/>
  <c r="CE95" i="5"/>
  <c r="CF95" i="5"/>
  <c r="CG95" i="5"/>
  <c r="DO95" i="5" s="1"/>
  <c r="CH95" i="5"/>
  <c r="DP95" i="5" s="1"/>
  <c r="CI95" i="5"/>
  <c r="CJ95" i="5"/>
  <c r="DR95" i="5" s="1"/>
  <c r="CK95" i="5"/>
  <c r="CL95" i="5"/>
  <c r="CM95" i="5"/>
  <c r="CB96" i="5"/>
  <c r="DJ96" i="5" s="1"/>
  <c r="CC96" i="5"/>
  <c r="DK96" i="5" s="1"/>
  <c r="CD96" i="5"/>
  <c r="DL96" i="5" s="1"/>
  <c r="CE96" i="5"/>
  <c r="CF96" i="5"/>
  <c r="CG96" i="5"/>
  <c r="CH96" i="5"/>
  <c r="DP96" i="5" s="1"/>
  <c r="CI96" i="5"/>
  <c r="DQ96" i="5" s="1"/>
  <c r="CJ96" i="5"/>
  <c r="DR96" i="5" s="1"/>
  <c r="CK96" i="5"/>
  <c r="DS96" i="5" s="1"/>
  <c r="CL96" i="5"/>
  <c r="DT96" i="5" s="1"/>
  <c r="CM96" i="5"/>
  <c r="CB97" i="5"/>
  <c r="DJ97" i="5" s="1"/>
  <c r="CC97" i="5"/>
  <c r="DK97" i="5" s="1"/>
  <c r="CD97" i="5"/>
  <c r="DL97" i="5" s="1"/>
  <c r="CE97" i="5"/>
  <c r="DM97" i="5" s="1"/>
  <c r="CF97" i="5"/>
  <c r="DN97" i="5" s="1"/>
  <c r="CG97" i="5"/>
  <c r="DO97" i="5" s="1"/>
  <c r="CH97" i="5"/>
  <c r="DP97" i="5" s="1"/>
  <c r="CI97" i="5"/>
  <c r="DQ97" i="5" s="1"/>
  <c r="CJ97" i="5"/>
  <c r="DR97" i="5" s="1"/>
  <c r="CK97" i="5"/>
  <c r="DS97" i="5" s="1"/>
  <c r="CL97" i="5"/>
  <c r="DT97" i="5" s="1"/>
  <c r="CM97" i="5"/>
  <c r="DU97" i="5" s="1"/>
  <c r="E92" i="5"/>
  <c r="F92" i="5"/>
  <c r="G92" i="5"/>
  <c r="E93" i="5"/>
  <c r="F93" i="5"/>
  <c r="G93" i="5"/>
  <c r="E94" i="5"/>
  <c r="F94" i="5"/>
  <c r="G94" i="5"/>
  <c r="E95" i="5"/>
  <c r="F95" i="5"/>
  <c r="G95" i="5"/>
  <c r="E96" i="5"/>
  <c r="F96" i="5"/>
  <c r="G96" i="5"/>
  <c r="E97" i="5"/>
  <c r="F97" i="5"/>
  <c r="G97" i="5"/>
  <c r="E98" i="5"/>
  <c r="F98" i="5"/>
  <c r="G98" i="5"/>
  <c r="D97" i="5"/>
  <c r="D98" i="5"/>
  <c r="D91" i="5"/>
  <c r="D92" i="5"/>
  <c r="D93" i="5"/>
  <c r="D94" i="5"/>
  <c r="D95" i="5"/>
  <c r="D96" i="5"/>
  <c r="C91" i="5"/>
  <c r="C92" i="5"/>
  <c r="C93" i="5"/>
  <c r="C94" i="5"/>
  <c r="C95" i="5"/>
  <c r="C96" i="5"/>
  <c r="C97" i="5"/>
  <c r="C98" i="5"/>
  <c r="B90" i="5"/>
  <c r="B91" i="5"/>
  <c r="B92" i="5"/>
  <c r="B93" i="5"/>
  <c r="B94" i="5"/>
  <c r="B95" i="5"/>
  <c r="B96" i="5"/>
  <c r="B97" i="5"/>
  <c r="B98" i="5"/>
  <c r="A90" i="5"/>
  <c r="A29" i="6"/>
  <c r="A18" i="6"/>
  <c r="A48" i="6" s="1"/>
  <c r="A19" i="6"/>
  <c r="A49" i="6" s="1"/>
  <c r="A20" i="6"/>
  <c r="A50" i="6" s="1"/>
  <c r="A21" i="6"/>
  <c r="A22" i="6"/>
  <c r="A52" i="6" s="1"/>
  <c r="A23" i="6"/>
  <c r="A53" i="6" s="1"/>
  <c r="A24" i="6"/>
  <c r="A54" i="6" s="1"/>
  <c r="A25" i="6"/>
  <c r="A55" i="6" s="1"/>
  <c r="A26" i="6"/>
  <c r="A56" i="6" s="1"/>
  <c r="A27" i="6"/>
  <c r="A57" i="6" s="1"/>
  <c r="A28" i="6"/>
  <c r="A58" i="6" s="1"/>
  <c r="A51" i="6"/>
  <c r="A13" i="6"/>
  <c r="A14" i="6"/>
  <c r="A15" i="6"/>
  <c r="A16" i="6"/>
  <c r="A46" i="6" s="1"/>
  <c r="A17" i="6"/>
  <c r="A47" i="6" s="1"/>
  <c r="A12" i="6"/>
  <c r="A42" i="6" s="1"/>
  <c r="B31" i="6"/>
  <c r="B37" i="6" s="1"/>
  <c r="J211" i="5"/>
  <c r="J210" i="5"/>
  <c r="J202" i="5"/>
  <c r="J212" i="5"/>
  <c r="J214" i="5"/>
  <c r="J203" i="5"/>
  <c r="J217" i="5"/>
  <c r="J213" i="5"/>
  <c r="J206" i="5"/>
  <c r="J201" i="5"/>
  <c r="B18" i="3"/>
  <c r="B56" i="5"/>
  <c r="S217" i="5"/>
  <c r="R217" i="5"/>
  <c r="Q217" i="5"/>
  <c r="S216" i="5"/>
  <c r="R216" i="5"/>
  <c r="Q216" i="5"/>
  <c r="S215" i="5"/>
  <c r="R215" i="5"/>
  <c r="Q215" i="5"/>
  <c r="S213" i="5"/>
  <c r="R213" i="5"/>
  <c r="Q213" i="5"/>
  <c r="S212" i="5"/>
  <c r="R212" i="5"/>
  <c r="Q212" i="5"/>
  <c r="S207" i="5"/>
  <c r="R207" i="5"/>
  <c r="Q207" i="5"/>
  <c r="S206" i="5"/>
  <c r="R206" i="5"/>
  <c r="Q206" i="5"/>
  <c r="S205" i="5"/>
  <c r="R205" i="5"/>
  <c r="Q205" i="5"/>
  <c r="S204" i="5"/>
  <c r="R204" i="5"/>
  <c r="CG204" i="5" s="1"/>
  <c r="DO204" i="5" s="1"/>
  <c r="Q204" i="5"/>
  <c r="S201" i="5"/>
  <c r="R201" i="5"/>
  <c r="Q201" i="5"/>
  <c r="DG185" i="5"/>
  <c r="DH185" i="5"/>
  <c r="DI185" i="5"/>
  <c r="DJ185" i="5"/>
  <c r="DK185" i="5"/>
  <c r="DL185" i="5"/>
  <c r="DM185" i="5"/>
  <c r="DN185" i="5"/>
  <c r="DO185" i="5"/>
  <c r="DP185" i="5"/>
  <c r="DQ185" i="5"/>
  <c r="DR185" i="5"/>
  <c r="DS185" i="5"/>
  <c r="DT185" i="5"/>
  <c r="DU185" i="5"/>
  <c r="DG186" i="5"/>
  <c r="DH186" i="5"/>
  <c r="DI186" i="5"/>
  <c r="DJ186" i="5"/>
  <c r="DK186" i="5"/>
  <c r="DL186" i="5"/>
  <c r="DM186" i="5"/>
  <c r="DN186" i="5"/>
  <c r="DO186" i="5"/>
  <c r="DP186" i="5"/>
  <c r="DQ186" i="5"/>
  <c r="DR186" i="5"/>
  <c r="DS186" i="5"/>
  <c r="DT186" i="5"/>
  <c r="DU186" i="5"/>
  <c r="DG193" i="5"/>
  <c r="DH193" i="5"/>
  <c r="DI193" i="5"/>
  <c r="DJ193" i="5"/>
  <c r="DK193" i="5"/>
  <c r="DL193" i="5"/>
  <c r="DM193" i="5"/>
  <c r="DN193" i="5"/>
  <c r="DO193" i="5"/>
  <c r="DP193" i="5"/>
  <c r="DQ193" i="5"/>
  <c r="DR193" i="5"/>
  <c r="DS193" i="5"/>
  <c r="DT193" i="5"/>
  <c r="DU193" i="5"/>
  <c r="DG173" i="5"/>
  <c r="DH173" i="5"/>
  <c r="DI173" i="5"/>
  <c r="DJ173" i="5"/>
  <c r="DK173" i="5"/>
  <c r="DL173" i="5"/>
  <c r="DM173" i="5"/>
  <c r="DN173" i="5"/>
  <c r="DO173" i="5"/>
  <c r="DP173" i="5"/>
  <c r="DQ173" i="5"/>
  <c r="DR173" i="5"/>
  <c r="DS173" i="5"/>
  <c r="DT173" i="5"/>
  <c r="DU173" i="5"/>
  <c r="DG175" i="5"/>
  <c r="DH175" i="5"/>
  <c r="DI175" i="5"/>
  <c r="DJ175" i="5"/>
  <c r="DK175" i="5"/>
  <c r="DL175" i="5"/>
  <c r="DM175" i="5"/>
  <c r="DN175" i="5"/>
  <c r="DO175" i="5"/>
  <c r="DP175" i="5"/>
  <c r="DQ175" i="5"/>
  <c r="DR175" i="5"/>
  <c r="DS175" i="5"/>
  <c r="DT175" i="5"/>
  <c r="DU175" i="5"/>
  <c r="DG177" i="5"/>
  <c r="DH177" i="5"/>
  <c r="DI177" i="5"/>
  <c r="DJ177" i="5"/>
  <c r="DK177" i="5"/>
  <c r="DL177" i="5"/>
  <c r="DM177" i="5"/>
  <c r="DN177" i="5"/>
  <c r="DO177" i="5"/>
  <c r="DP177" i="5"/>
  <c r="DQ177" i="5"/>
  <c r="DR177" i="5"/>
  <c r="DS177" i="5"/>
  <c r="DT177" i="5"/>
  <c r="DU177" i="5"/>
  <c r="DG179" i="5"/>
  <c r="DH179" i="5"/>
  <c r="DI179" i="5"/>
  <c r="DJ179" i="5"/>
  <c r="DK179" i="5"/>
  <c r="DL179" i="5"/>
  <c r="DM179" i="5"/>
  <c r="DN179" i="5"/>
  <c r="DO179" i="5"/>
  <c r="DP179" i="5"/>
  <c r="DQ179" i="5"/>
  <c r="DR179" i="5"/>
  <c r="DS179" i="5"/>
  <c r="DT179" i="5"/>
  <c r="DU179" i="5"/>
  <c r="DG153" i="5"/>
  <c r="DH153" i="5"/>
  <c r="DI153" i="5"/>
  <c r="DJ153" i="5"/>
  <c r="DK153" i="5"/>
  <c r="DL153" i="5"/>
  <c r="DM153" i="5"/>
  <c r="DN153" i="5"/>
  <c r="DO153" i="5"/>
  <c r="DP153" i="5"/>
  <c r="DQ153" i="5"/>
  <c r="DR153" i="5"/>
  <c r="DS153" i="5"/>
  <c r="DT153" i="5"/>
  <c r="DU153" i="5"/>
  <c r="DG154" i="5"/>
  <c r="DH154" i="5"/>
  <c r="DI154" i="5"/>
  <c r="DJ154" i="5"/>
  <c r="DK154" i="5"/>
  <c r="DL154" i="5"/>
  <c r="DM154" i="5"/>
  <c r="DN154" i="5"/>
  <c r="DO154" i="5"/>
  <c r="DP154" i="5"/>
  <c r="DQ154" i="5"/>
  <c r="DR154" i="5"/>
  <c r="DS154" i="5"/>
  <c r="DT154" i="5"/>
  <c r="DU154" i="5"/>
  <c r="DG156" i="5"/>
  <c r="DH156" i="5"/>
  <c r="DI156" i="5"/>
  <c r="DJ156" i="5"/>
  <c r="DK156" i="5"/>
  <c r="DL156" i="5"/>
  <c r="DM156" i="5"/>
  <c r="DN156" i="5"/>
  <c r="DO156" i="5"/>
  <c r="DP156" i="5"/>
  <c r="DQ156" i="5"/>
  <c r="DR156" i="5"/>
  <c r="DS156" i="5"/>
  <c r="DT156" i="5"/>
  <c r="DU156" i="5"/>
  <c r="DG158" i="5"/>
  <c r="DH158" i="5"/>
  <c r="DI158" i="5"/>
  <c r="DJ158" i="5"/>
  <c r="DK158" i="5"/>
  <c r="DL158" i="5"/>
  <c r="DM158" i="5"/>
  <c r="DN158" i="5"/>
  <c r="DO158" i="5"/>
  <c r="DP158" i="5"/>
  <c r="DQ158" i="5"/>
  <c r="DR158" i="5"/>
  <c r="DS158" i="5"/>
  <c r="DT158" i="5"/>
  <c r="DU158" i="5"/>
  <c r="DG160" i="5"/>
  <c r="DH160" i="5"/>
  <c r="DI160" i="5"/>
  <c r="DJ160" i="5"/>
  <c r="DK160" i="5"/>
  <c r="DL160" i="5"/>
  <c r="DM160" i="5"/>
  <c r="DN160" i="5"/>
  <c r="DO160" i="5"/>
  <c r="DP160" i="5"/>
  <c r="DQ160" i="5"/>
  <c r="DR160" i="5"/>
  <c r="DS160" i="5"/>
  <c r="DT160" i="5"/>
  <c r="DU160" i="5"/>
  <c r="DG162" i="5"/>
  <c r="DH162" i="5"/>
  <c r="DI162" i="5"/>
  <c r="DJ162" i="5"/>
  <c r="DK162" i="5"/>
  <c r="DL162" i="5"/>
  <c r="DM162" i="5"/>
  <c r="DN162" i="5"/>
  <c r="DO162" i="5"/>
  <c r="DP162" i="5"/>
  <c r="DQ162" i="5"/>
  <c r="DR162" i="5"/>
  <c r="DS162" i="5"/>
  <c r="DT162" i="5"/>
  <c r="DU162" i="5"/>
  <c r="DG164" i="5"/>
  <c r="DH164" i="5"/>
  <c r="DI164" i="5"/>
  <c r="DJ164" i="5"/>
  <c r="DK164" i="5"/>
  <c r="DL164" i="5"/>
  <c r="DM164" i="5"/>
  <c r="DN164" i="5"/>
  <c r="DO164" i="5"/>
  <c r="DP164" i="5"/>
  <c r="DQ164" i="5"/>
  <c r="DR164" i="5"/>
  <c r="DS164" i="5"/>
  <c r="DT164" i="5"/>
  <c r="DU164" i="5"/>
  <c r="DG166" i="5"/>
  <c r="DH166" i="5"/>
  <c r="DI166" i="5"/>
  <c r="DJ166" i="5"/>
  <c r="DK166" i="5"/>
  <c r="DL166" i="5"/>
  <c r="DM166" i="5"/>
  <c r="DN166" i="5"/>
  <c r="DO166" i="5"/>
  <c r="DP166" i="5"/>
  <c r="DQ166" i="5"/>
  <c r="DR166" i="5"/>
  <c r="DS166" i="5"/>
  <c r="DT166" i="5"/>
  <c r="DU166" i="5"/>
  <c r="DG52" i="5"/>
  <c r="DH52" i="5"/>
  <c r="DI52" i="5"/>
  <c r="DJ52" i="5"/>
  <c r="DK52" i="5"/>
  <c r="DL52" i="5"/>
  <c r="DM52" i="5"/>
  <c r="DN52" i="5"/>
  <c r="DO52" i="5"/>
  <c r="DP52" i="5"/>
  <c r="DQ52" i="5"/>
  <c r="DR52" i="5"/>
  <c r="DS52" i="5"/>
  <c r="DT52" i="5"/>
  <c r="DU52" i="5"/>
  <c r="DG38" i="5"/>
  <c r="DH38" i="5"/>
  <c r="DI38" i="5"/>
  <c r="DJ38" i="5"/>
  <c r="DK38" i="5"/>
  <c r="DL38" i="5"/>
  <c r="DM38" i="5"/>
  <c r="DN38" i="5"/>
  <c r="DO38" i="5"/>
  <c r="DP38" i="5"/>
  <c r="DQ38" i="5"/>
  <c r="DR38" i="5"/>
  <c r="DS38" i="5"/>
  <c r="DT38" i="5"/>
  <c r="DU38" i="5"/>
  <c r="DG44" i="5"/>
  <c r="DH44" i="5"/>
  <c r="DI44" i="5"/>
  <c r="DJ44" i="5"/>
  <c r="DK44" i="5"/>
  <c r="DL44" i="5"/>
  <c r="DM44" i="5"/>
  <c r="DN44" i="5"/>
  <c r="DO44" i="5"/>
  <c r="DP44" i="5"/>
  <c r="DQ44" i="5"/>
  <c r="DR44" i="5"/>
  <c r="DS44" i="5"/>
  <c r="DT44" i="5"/>
  <c r="DU44" i="5"/>
  <c r="DG45" i="5"/>
  <c r="DH45" i="5"/>
  <c r="DI45" i="5"/>
  <c r="DJ45" i="5"/>
  <c r="DK45" i="5"/>
  <c r="DL45" i="5"/>
  <c r="DM45" i="5"/>
  <c r="DN45" i="5"/>
  <c r="DO45" i="5"/>
  <c r="DP45" i="5"/>
  <c r="DQ45" i="5"/>
  <c r="DR45" i="5"/>
  <c r="DS45" i="5"/>
  <c r="DT45" i="5"/>
  <c r="DU45" i="5"/>
  <c r="DG22" i="5"/>
  <c r="DH22" i="5"/>
  <c r="DI22" i="5"/>
  <c r="DJ22" i="5"/>
  <c r="DK22" i="5"/>
  <c r="DL22" i="5"/>
  <c r="DM22" i="5"/>
  <c r="DN22" i="5"/>
  <c r="DO22" i="5"/>
  <c r="DP22" i="5"/>
  <c r="DQ22" i="5"/>
  <c r="DR22" i="5"/>
  <c r="DS22" i="5"/>
  <c r="DT22" i="5"/>
  <c r="DU22" i="5"/>
  <c r="F29" i="4"/>
  <c r="F30" i="4" s="1"/>
  <c r="D30" i="5" s="1"/>
  <c r="E44" i="5"/>
  <c r="F44" i="5"/>
  <c r="G44" i="5"/>
  <c r="E45" i="5"/>
  <c r="F45" i="5"/>
  <c r="G45" i="5"/>
  <c r="E46" i="5"/>
  <c r="F46" i="5"/>
  <c r="G46" i="5"/>
  <c r="E42" i="5"/>
  <c r="F42" i="5"/>
  <c r="G42" i="5"/>
  <c r="E43" i="5"/>
  <c r="F43" i="5"/>
  <c r="G43" i="5"/>
  <c r="E48" i="5"/>
  <c r="F48" i="5"/>
  <c r="G48" i="5"/>
  <c r="D193" i="5"/>
  <c r="B193" i="5"/>
  <c r="D186" i="5"/>
  <c r="B186" i="5"/>
  <c r="D45" i="5"/>
  <c r="D44" i="5"/>
  <c r="CF31" i="5"/>
  <c r="DN31" i="5" s="1"/>
  <c r="C44" i="5"/>
  <c r="C45" i="5"/>
  <c r="C46" i="5"/>
  <c r="B46" i="5"/>
  <c r="B45" i="5"/>
  <c r="B44" i="5"/>
  <c r="D41" i="5"/>
  <c r="CL41" i="5" s="1"/>
  <c r="DT41" i="5" s="1"/>
  <c r="A135" i="5"/>
  <c r="B135" i="5"/>
  <c r="C135" i="5"/>
  <c r="D135" i="5"/>
  <c r="CF135" i="5" s="1"/>
  <c r="E28" i="5"/>
  <c r="F28" i="5"/>
  <c r="G28" i="5"/>
  <c r="D28" i="5"/>
  <c r="C28" i="5"/>
  <c r="A28" i="5"/>
  <c r="B28" i="5"/>
  <c r="A29" i="5"/>
  <c r="B29" i="5"/>
  <c r="D264" i="5"/>
  <c r="CI264" i="5" s="1"/>
  <c r="DQ264" i="5" s="1"/>
  <c r="CF265" i="5"/>
  <c r="DN265" i="5" s="1"/>
  <c r="BY266" i="5"/>
  <c r="DG266" i="5" s="1"/>
  <c r="CF269" i="5"/>
  <c r="DN269" i="5" s="1"/>
  <c r="D250" i="5"/>
  <c r="BZ250" i="5" s="1"/>
  <c r="DH250" i="5" s="1"/>
  <c r="D257" i="5"/>
  <c r="BZ257" i="5" s="1"/>
  <c r="DH257" i="5" s="1"/>
  <c r="D243" i="5"/>
  <c r="CA243" i="5" s="1"/>
  <c r="DI243" i="5" s="1"/>
  <c r="D236" i="5"/>
  <c r="CA236" i="5" s="1"/>
  <c r="DI236" i="5" s="1"/>
  <c r="D229" i="5"/>
  <c r="CI229" i="5" s="1"/>
  <c r="DQ229" i="5" s="1"/>
  <c r="BY267" i="5"/>
  <c r="DG267" i="5" s="1"/>
  <c r="BZ267" i="5"/>
  <c r="DH267" i="5" s="1"/>
  <c r="CC267" i="5"/>
  <c r="DK267" i="5" s="1"/>
  <c r="CD267" i="5"/>
  <c r="DL267" i="5" s="1"/>
  <c r="CG267" i="5"/>
  <c r="DO267" i="5" s="1"/>
  <c r="CH267" i="5"/>
  <c r="DP267" i="5" s="1"/>
  <c r="CK267" i="5"/>
  <c r="DS267" i="5" s="1"/>
  <c r="CL267" i="5"/>
  <c r="DT267" i="5" s="1"/>
  <c r="CB269" i="5"/>
  <c r="DJ269" i="5" s="1"/>
  <c r="BY271" i="5"/>
  <c r="DG271" i="5" s="1"/>
  <c r="BZ271" i="5"/>
  <c r="DH271" i="5" s="1"/>
  <c r="CA271" i="5"/>
  <c r="DI271" i="5" s="1"/>
  <c r="CB271" i="5"/>
  <c r="DJ271" i="5" s="1"/>
  <c r="CC271" i="5"/>
  <c r="DK271" i="5" s="1"/>
  <c r="CD271" i="5"/>
  <c r="DL271" i="5" s="1"/>
  <c r="CE271" i="5"/>
  <c r="DM271" i="5" s="1"/>
  <c r="CF271" i="5"/>
  <c r="DN271" i="5" s="1"/>
  <c r="CG271" i="5"/>
  <c r="DO271" i="5" s="1"/>
  <c r="CH271" i="5"/>
  <c r="DP271" i="5" s="1"/>
  <c r="CI271" i="5"/>
  <c r="DQ271" i="5" s="1"/>
  <c r="CJ271" i="5"/>
  <c r="DR271" i="5" s="1"/>
  <c r="CK271" i="5"/>
  <c r="DS271" i="5" s="1"/>
  <c r="CL271" i="5"/>
  <c r="DT271" i="5" s="1"/>
  <c r="CM271" i="5"/>
  <c r="DU271" i="5" s="1"/>
  <c r="BY272" i="5"/>
  <c r="DG272" i="5" s="1"/>
  <c r="BZ272" i="5"/>
  <c r="DH272" i="5" s="1"/>
  <c r="CA272" i="5"/>
  <c r="DI272" i="5" s="1"/>
  <c r="CB272" i="5"/>
  <c r="DJ272" i="5" s="1"/>
  <c r="CC272" i="5"/>
  <c r="DK272" i="5" s="1"/>
  <c r="CD272" i="5"/>
  <c r="DL272" i="5" s="1"/>
  <c r="CE272" i="5"/>
  <c r="DM272" i="5" s="1"/>
  <c r="CF272" i="5"/>
  <c r="DN272" i="5" s="1"/>
  <c r="CG272" i="5"/>
  <c r="DO272" i="5" s="1"/>
  <c r="CH272" i="5"/>
  <c r="DP272" i="5" s="1"/>
  <c r="CI272" i="5"/>
  <c r="DQ272" i="5" s="1"/>
  <c r="CJ272" i="5"/>
  <c r="DR272" i="5" s="1"/>
  <c r="CK272" i="5"/>
  <c r="DS272" i="5" s="1"/>
  <c r="CL272" i="5"/>
  <c r="DT272" i="5" s="1"/>
  <c r="CM272" i="5"/>
  <c r="DU272" i="5" s="1"/>
  <c r="A223" i="5"/>
  <c r="C223" i="5"/>
  <c r="E223" i="5"/>
  <c r="F223" i="5"/>
  <c r="G223" i="5"/>
  <c r="A224" i="5"/>
  <c r="C224" i="5"/>
  <c r="E224" i="5"/>
  <c r="F224" i="5"/>
  <c r="G224" i="5"/>
  <c r="A225" i="5"/>
  <c r="C225" i="5"/>
  <c r="E225" i="5"/>
  <c r="F225" i="5"/>
  <c r="G225" i="5"/>
  <c r="A226" i="5"/>
  <c r="C226" i="5"/>
  <c r="E226" i="5"/>
  <c r="F226" i="5"/>
  <c r="G226" i="5"/>
  <c r="A227" i="5"/>
  <c r="C227" i="5"/>
  <c r="E227" i="5"/>
  <c r="F227" i="5"/>
  <c r="G227" i="5"/>
  <c r="A228" i="5"/>
  <c r="C228" i="5"/>
  <c r="E228" i="5"/>
  <c r="F228" i="5"/>
  <c r="G228" i="5"/>
  <c r="A229" i="5"/>
  <c r="B229" i="5"/>
  <c r="C229" i="5"/>
  <c r="E229" i="5"/>
  <c r="F229" i="5"/>
  <c r="G229" i="5"/>
  <c r="A230" i="5"/>
  <c r="C230" i="5"/>
  <c r="E230" i="5"/>
  <c r="F230" i="5"/>
  <c r="G230" i="5"/>
  <c r="A231" i="5"/>
  <c r="C231" i="5"/>
  <c r="E231" i="5"/>
  <c r="F231" i="5"/>
  <c r="G231" i="5"/>
  <c r="A232" i="5"/>
  <c r="C232" i="5"/>
  <c r="E232" i="5"/>
  <c r="F232" i="5"/>
  <c r="G232" i="5"/>
  <c r="A233" i="5"/>
  <c r="C233" i="5"/>
  <c r="E233" i="5"/>
  <c r="F233" i="5"/>
  <c r="G233" i="5"/>
  <c r="A234" i="5"/>
  <c r="C234" i="5"/>
  <c r="E234" i="5"/>
  <c r="F234" i="5"/>
  <c r="G234" i="5"/>
  <c r="A235" i="5"/>
  <c r="C235" i="5"/>
  <c r="E235" i="5"/>
  <c r="F235" i="5"/>
  <c r="G235" i="5"/>
  <c r="A236" i="5"/>
  <c r="B236" i="5"/>
  <c r="C236" i="5"/>
  <c r="E236" i="5"/>
  <c r="F236" i="5"/>
  <c r="G236" i="5"/>
  <c r="A237" i="5"/>
  <c r="C237" i="5"/>
  <c r="E237" i="5"/>
  <c r="F237" i="5"/>
  <c r="G237" i="5"/>
  <c r="A238" i="5"/>
  <c r="C238" i="5"/>
  <c r="E238" i="5"/>
  <c r="F238" i="5"/>
  <c r="G238" i="5"/>
  <c r="A239" i="5"/>
  <c r="C239" i="5"/>
  <c r="E239" i="5"/>
  <c r="F239" i="5"/>
  <c r="G239" i="5"/>
  <c r="A240" i="5"/>
  <c r="C240" i="5"/>
  <c r="E240" i="5"/>
  <c r="F240" i="5"/>
  <c r="G240" i="5"/>
  <c r="A241" i="5"/>
  <c r="C241" i="5"/>
  <c r="E241" i="5"/>
  <c r="F241" i="5"/>
  <c r="G241" i="5"/>
  <c r="A242" i="5"/>
  <c r="C242" i="5"/>
  <c r="E242" i="5"/>
  <c r="F242" i="5"/>
  <c r="G242" i="5"/>
  <c r="A243" i="5"/>
  <c r="B243" i="5"/>
  <c r="C243" i="5"/>
  <c r="E243" i="5"/>
  <c r="F243" i="5"/>
  <c r="G243" i="5"/>
  <c r="A244" i="5"/>
  <c r="C244" i="5"/>
  <c r="E244" i="5"/>
  <c r="F244" i="5"/>
  <c r="G244" i="5"/>
  <c r="A245" i="5"/>
  <c r="C245" i="5"/>
  <c r="E245" i="5"/>
  <c r="F245" i="5"/>
  <c r="G245" i="5"/>
  <c r="A246" i="5"/>
  <c r="C246" i="5"/>
  <c r="E246" i="5"/>
  <c r="F246" i="5"/>
  <c r="G246" i="5"/>
  <c r="A247" i="5"/>
  <c r="C247" i="5"/>
  <c r="E247" i="5"/>
  <c r="F247" i="5"/>
  <c r="G247" i="5"/>
  <c r="A248" i="5"/>
  <c r="C248" i="5"/>
  <c r="E248" i="5"/>
  <c r="F248" i="5"/>
  <c r="G248" i="5"/>
  <c r="A249" i="5"/>
  <c r="C249" i="5"/>
  <c r="E249" i="5"/>
  <c r="F249" i="5"/>
  <c r="G249" i="5"/>
  <c r="A250" i="5"/>
  <c r="B250" i="5"/>
  <c r="C250" i="5"/>
  <c r="E250" i="5"/>
  <c r="F250" i="5"/>
  <c r="G250" i="5"/>
  <c r="A251" i="5"/>
  <c r="B251" i="5"/>
  <c r="C251" i="5"/>
  <c r="E251" i="5"/>
  <c r="F251" i="5"/>
  <c r="G251" i="5"/>
  <c r="A252" i="5"/>
  <c r="B252" i="5"/>
  <c r="C252" i="5"/>
  <c r="E252" i="5"/>
  <c r="F252" i="5"/>
  <c r="G252" i="5"/>
  <c r="A253" i="5"/>
  <c r="B253" i="5"/>
  <c r="C253" i="5"/>
  <c r="E253" i="5"/>
  <c r="F253" i="5"/>
  <c r="G253" i="5"/>
  <c r="A254" i="5"/>
  <c r="B254" i="5"/>
  <c r="C254" i="5"/>
  <c r="E254" i="5"/>
  <c r="F254" i="5"/>
  <c r="G254" i="5"/>
  <c r="A255" i="5"/>
  <c r="B255" i="5"/>
  <c r="C255" i="5"/>
  <c r="E255" i="5"/>
  <c r="F255" i="5"/>
  <c r="G255" i="5"/>
  <c r="A256" i="5"/>
  <c r="B256" i="5"/>
  <c r="C256" i="5"/>
  <c r="E256" i="5"/>
  <c r="F256" i="5"/>
  <c r="G256" i="5"/>
  <c r="A257" i="5"/>
  <c r="B257" i="5"/>
  <c r="C257" i="5"/>
  <c r="E257" i="5"/>
  <c r="F257" i="5"/>
  <c r="G257" i="5"/>
  <c r="A258" i="5"/>
  <c r="C258" i="5"/>
  <c r="E258" i="5"/>
  <c r="F258" i="5"/>
  <c r="G258" i="5"/>
  <c r="A259" i="5"/>
  <c r="C259" i="5"/>
  <c r="E259" i="5"/>
  <c r="F259" i="5"/>
  <c r="G259" i="5"/>
  <c r="A260" i="5"/>
  <c r="C260" i="5"/>
  <c r="E260" i="5"/>
  <c r="F260" i="5"/>
  <c r="G260" i="5"/>
  <c r="A261" i="5"/>
  <c r="C261" i="5"/>
  <c r="E261" i="5"/>
  <c r="F261" i="5"/>
  <c r="G261" i="5"/>
  <c r="A262" i="5"/>
  <c r="C262" i="5"/>
  <c r="E262" i="5"/>
  <c r="F262" i="5"/>
  <c r="G262" i="5"/>
  <c r="A263" i="5"/>
  <c r="C263" i="5"/>
  <c r="E263" i="5"/>
  <c r="F263" i="5"/>
  <c r="G263" i="5"/>
  <c r="A264" i="5"/>
  <c r="B264" i="5"/>
  <c r="C264" i="5"/>
  <c r="E264" i="5"/>
  <c r="F264" i="5"/>
  <c r="G264" i="5"/>
  <c r="A265" i="5"/>
  <c r="B265" i="5"/>
  <c r="A266" i="5"/>
  <c r="B266" i="5"/>
  <c r="BZ266" i="5"/>
  <c r="DH266" i="5" s="1"/>
  <c r="A267" i="5"/>
  <c r="B267" i="5"/>
  <c r="CA267" i="5"/>
  <c r="DI267" i="5" s="1"/>
  <c r="A268" i="5"/>
  <c r="B268" i="5"/>
  <c r="CB268" i="5"/>
  <c r="DJ268" i="5" s="1"/>
  <c r="A269" i="5"/>
  <c r="B269" i="5"/>
  <c r="CI257" i="5"/>
  <c r="DQ257" i="5" s="1"/>
  <c r="CG250" i="5"/>
  <c r="DO250" i="5" s="1"/>
  <c r="BY250" i="5"/>
  <c r="DG250" i="5" s="1"/>
  <c r="CK250" i="5"/>
  <c r="DS250" i="5" s="1"/>
  <c r="CE250" i="5"/>
  <c r="DM250" i="5" s="1"/>
  <c r="CF250" i="5"/>
  <c r="DN250" i="5" s="1"/>
  <c r="CL257" i="5"/>
  <c r="DT257" i="5" s="1"/>
  <c r="CF266" i="5"/>
  <c r="DN266" i="5" s="1"/>
  <c r="CJ265" i="5"/>
  <c r="DR265" i="5" s="1"/>
  <c r="BY265" i="5"/>
  <c r="DG265" i="5" s="1"/>
  <c r="CC266" i="5"/>
  <c r="DK266" i="5" s="1"/>
  <c r="CJ269" i="5"/>
  <c r="DR269" i="5" s="1"/>
  <c r="CJ266" i="5"/>
  <c r="DR266" i="5" s="1"/>
  <c r="CB266" i="5"/>
  <c r="DJ266" i="5" s="1"/>
  <c r="CB265" i="5"/>
  <c r="DJ265" i="5" s="1"/>
  <c r="CK266" i="5"/>
  <c r="DS266" i="5" s="1"/>
  <c r="BY269" i="5"/>
  <c r="DG269" i="5" s="1"/>
  <c r="CG266" i="5"/>
  <c r="DO266" i="5" s="1"/>
  <c r="CL236" i="5"/>
  <c r="DT236" i="5" s="1"/>
  <c r="CE236" i="5"/>
  <c r="DM236" i="5" s="1"/>
  <c r="CI268" i="5"/>
  <c r="DQ268" i="5" s="1"/>
  <c r="CI269" i="5"/>
  <c r="DQ269" i="5" s="1"/>
  <c r="CE269" i="5"/>
  <c r="DM269" i="5" s="1"/>
  <c r="CL268" i="5"/>
  <c r="DT268" i="5" s="1"/>
  <c r="CD268" i="5"/>
  <c r="DL268" i="5" s="1"/>
  <c r="CM265" i="5"/>
  <c r="DU265" i="5" s="1"/>
  <c r="CI265" i="5"/>
  <c r="DQ265" i="5" s="1"/>
  <c r="CE265" i="5"/>
  <c r="DM265" i="5" s="1"/>
  <c r="CA265" i="5"/>
  <c r="DI265" i="5" s="1"/>
  <c r="CL269" i="5"/>
  <c r="DT269" i="5" s="1"/>
  <c r="CH269" i="5"/>
  <c r="DP269" i="5" s="1"/>
  <c r="CD269" i="5"/>
  <c r="DL269" i="5" s="1"/>
  <c r="BZ269" i="5"/>
  <c r="DH269" i="5" s="1"/>
  <c r="CK268" i="5"/>
  <c r="DS268" i="5" s="1"/>
  <c r="CG268" i="5"/>
  <c r="DO268" i="5" s="1"/>
  <c r="CC268" i="5"/>
  <c r="DK268" i="5" s="1"/>
  <c r="BY268" i="5"/>
  <c r="DG268" i="5" s="1"/>
  <c r="CJ267" i="5"/>
  <c r="DR267" i="5" s="1"/>
  <c r="CF267" i="5"/>
  <c r="DN267" i="5" s="1"/>
  <c r="CB267" i="5"/>
  <c r="DJ267" i="5" s="1"/>
  <c r="CM266" i="5"/>
  <c r="DU266" i="5" s="1"/>
  <c r="CI266" i="5"/>
  <c r="DQ266" i="5" s="1"/>
  <c r="CE266" i="5"/>
  <c r="DM266" i="5" s="1"/>
  <c r="CA266" i="5"/>
  <c r="DI266" i="5" s="1"/>
  <c r="CL265" i="5"/>
  <c r="DT265" i="5" s="1"/>
  <c r="CH265" i="5"/>
  <c r="DP265" i="5" s="1"/>
  <c r="CD265" i="5"/>
  <c r="DL265" i="5" s="1"/>
  <c r="BZ265" i="5"/>
  <c r="DH265" i="5" s="1"/>
  <c r="CM268" i="5"/>
  <c r="DU268" i="5" s="1"/>
  <c r="CE268" i="5"/>
  <c r="DM268" i="5" s="1"/>
  <c r="CA268" i="5"/>
  <c r="DI268" i="5" s="1"/>
  <c r="CM269" i="5"/>
  <c r="DU269" i="5" s="1"/>
  <c r="CA269" i="5"/>
  <c r="DI269" i="5" s="1"/>
  <c r="CH268" i="5"/>
  <c r="DP268" i="5" s="1"/>
  <c r="BZ268" i="5"/>
  <c r="DH268" i="5" s="1"/>
  <c r="CK269" i="5"/>
  <c r="DS269" i="5" s="1"/>
  <c r="CG269" i="5"/>
  <c r="DO269" i="5" s="1"/>
  <c r="CC269" i="5"/>
  <c r="DK269" i="5" s="1"/>
  <c r="CJ268" i="5"/>
  <c r="DR268" i="5" s="1"/>
  <c r="CF268" i="5"/>
  <c r="DN268" i="5" s="1"/>
  <c r="CM267" i="5"/>
  <c r="DU267" i="5" s="1"/>
  <c r="CI267" i="5"/>
  <c r="DQ267" i="5" s="1"/>
  <c r="CE267" i="5"/>
  <c r="DM267" i="5" s="1"/>
  <c r="CL266" i="5"/>
  <c r="DT266" i="5" s="1"/>
  <c r="CH266" i="5"/>
  <c r="DP266" i="5" s="1"/>
  <c r="CD266" i="5"/>
  <c r="DL266" i="5" s="1"/>
  <c r="CK265" i="5"/>
  <c r="DS265" i="5" s="1"/>
  <c r="CG265" i="5"/>
  <c r="DO265" i="5" s="1"/>
  <c r="CC265" i="5"/>
  <c r="DK265" i="5" s="1"/>
  <c r="D39" i="5"/>
  <c r="CL39" i="5" s="1"/>
  <c r="DT39" i="5" s="1"/>
  <c r="D40" i="5"/>
  <c r="D146" i="5"/>
  <c r="BZ146" i="5" s="1"/>
  <c r="DH146" i="5" s="1"/>
  <c r="D145" i="5"/>
  <c r="CM145" i="5" s="1"/>
  <c r="DU145" i="5" s="1"/>
  <c r="B123" i="5"/>
  <c r="F54" i="4"/>
  <c r="D270" i="5" s="1"/>
  <c r="B168" i="5"/>
  <c r="B166" i="5"/>
  <c r="B164" i="5"/>
  <c r="B162" i="5"/>
  <c r="B160" i="5"/>
  <c r="B158" i="5"/>
  <c r="B156" i="5"/>
  <c r="B154" i="5"/>
  <c r="B152" i="5"/>
  <c r="B153" i="5"/>
  <c r="B182" i="5"/>
  <c r="B180" i="5"/>
  <c r="B178" i="5"/>
  <c r="B176" i="5"/>
  <c r="B174" i="5"/>
  <c r="B172" i="5"/>
  <c r="C53" i="5"/>
  <c r="D49" i="5"/>
  <c r="BY49" i="5" s="1"/>
  <c r="DG49" i="5" s="1"/>
  <c r="D50" i="5"/>
  <c r="D51" i="5"/>
  <c r="D52" i="5"/>
  <c r="D53" i="5"/>
  <c r="BZ53" i="5" s="1"/>
  <c r="DH53" i="5" s="1"/>
  <c r="D48" i="5"/>
  <c r="CE48" i="5" s="1"/>
  <c r="DM48" i="5" s="1"/>
  <c r="CG34" i="5"/>
  <c r="DO34" i="5" s="1"/>
  <c r="A36" i="6"/>
  <c r="A8" i="6"/>
  <c r="A38" i="6" s="1"/>
  <c r="A9" i="6"/>
  <c r="A39" i="6" s="1"/>
  <c r="A10" i="6"/>
  <c r="A40" i="6" s="1"/>
  <c r="A11" i="6"/>
  <c r="A41" i="6" s="1"/>
  <c r="A43" i="6"/>
  <c r="A44" i="6"/>
  <c r="A45" i="6"/>
  <c r="A7" i="6"/>
  <c r="A37" i="6" s="1"/>
  <c r="B51" i="6"/>
  <c r="A276" i="5"/>
  <c r="B276" i="5"/>
  <c r="C276" i="5"/>
  <c r="A277" i="5"/>
  <c r="B277" i="5"/>
  <c r="C277" i="5"/>
  <c r="A278" i="5"/>
  <c r="B278" i="5"/>
  <c r="C278" i="5"/>
  <c r="A279" i="5"/>
  <c r="B279" i="5"/>
  <c r="C279" i="5"/>
  <c r="A274" i="5"/>
  <c r="B274" i="5"/>
  <c r="C274" i="5"/>
  <c r="A275" i="5"/>
  <c r="B275" i="5"/>
  <c r="C275" i="5"/>
  <c r="A270" i="5"/>
  <c r="B270" i="5"/>
  <c r="C270" i="5"/>
  <c r="A271" i="5"/>
  <c r="B271" i="5"/>
  <c r="C271" i="5"/>
  <c r="A272" i="5"/>
  <c r="B272" i="5"/>
  <c r="C272" i="5"/>
  <c r="A273" i="5"/>
  <c r="B273" i="5"/>
  <c r="C273" i="5"/>
  <c r="AB3" i="5"/>
  <c r="AS3" i="5" s="1"/>
  <c r="BI3" i="5" s="1"/>
  <c r="CQ3" i="5" s="1"/>
  <c r="AC3" i="5"/>
  <c r="AT3" i="5" s="1"/>
  <c r="AD3" i="5"/>
  <c r="AU3" i="5" s="1"/>
  <c r="BK3" i="5" s="1"/>
  <c r="CS3" i="5" s="1"/>
  <c r="AE3" i="5"/>
  <c r="AV3" i="5" s="1"/>
  <c r="BL3" i="5" s="1"/>
  <c r="CT3" i="5" s="1"/>
  <c r="AF3" i="5"/>
  <c r="AW3" i="5" s="1"/>
  <c r="BM3" i="5" s="1"/>
  <c r="CU3" i="5" s="1"/>
  <c r="AG3" i="5"/>
  <c r="AX3" i="5" s="1"/>
  <c r="AH3" i="5"/>
  <c r="AY3" i="5" s="1"/>
  <c r="BO3" i="5" s="1"/>
  <c r="CW3" i="5" s="1"/>
  <c r="AI3" i="5"/>
  <c r="AZ3" i="5" s="1"/>
  <c r="BP3" i="5" s="1"/>
  <c r="CX3" i="5" s="1"/>
  <c r="AJ3" i="5"/>
  <c r="BA3" i="5" s="1"/>
  <c r="BQ3" i="5" s="1"/>
  <c r="CY3" i="5" s="1"/>
  <c r="AK3" i="5"/>
  <c r="BB3" i="5" s="1"/>
  <c r="BR3" i="5" s="1"/>
  <c r="CZ3" i="5" s="1"/>
  <c r="AL3" i="5"/>
  <c r="BC3" i="5" s="1"/>
  <c r="BS3" i="5" s="1"/>
  <c r="DA3" i="5" s="1"/>
  <c r="AM3" i="5"/>
  <c r="BD3" i="5" s="1"/>
  <c r="BT3" i="5" s="1"/>
  <c r="DB3" i="5" s="1"/>
  <c r="AN3" i="5"/>
  <c r="BE3" i="5" s="1"/>
  <c r="AO3" i="5"/>
  <c r="BF3" i="5" s="1"/>
  <c r="BV3" i="5" s="1"/>
  <c r="DD3" i="5" s="1"/>
  <c r="AB4" i="5"/>
  <c r="AS4" i="5" s="1"/>
  <c r="BI4" i="5" s="1"/>
  <c r="BZ4" i="5" s="1"/>
  <c r="CQ4" i="5" s="1"/>
  <c r="DH4" i="5" s="1"/>
  <c r="AC4" i="5"/>
  <c r="AT4" i="5" s="1"/>
  <c r="BJ4" i="5" s="1"/>
  <c r="CA4" i="5" s="1"/>
  <c r="CR4" i="5" s="1"/>
  <c r="DI4" i="5" s="1"/>
  <c r="AD4" i="5"/>
  <c r="AU4" i="5" s="1"/>
  <c r="BK4" i="5" s="1"/>
  <c r="CB4" i="5" s="1"/>
  <c r="CS4" i="5" s="1"/>
  <c r="DJ4" i="5" s="1"/>
  <c r="AE4" i="5"/>
  <c r="AV4" i="5" s="1"/>
  <c r="BL4" i="5" s="1"/>
  <c r="CC4" i="5" s="1"/>
  <c r="CT4" i="5" s="1"/>
  <c r="DK4" i="5" s="1"/>
  <c r="AF4" i="5"/>
  <c r="AW4" i="5" s="1"/>
  <c r="BM4" i="5" s="1"/>
  <c r="CD4" i="5" s="1"/>
  <c r="CU4" i="5" s="1"/>
  <c r="DL4" i="5" s="1"/>
  <c r="AG4" i="5"/>
  <c r="AX4" i="5" s="1"/>
  <c r="BN4" i="5" s="1"/>
  <c r="CE4" i="5" s="1"/>
  <c r="CV4" i="5" s="1"/>
  <c r="DM4" i="5" s="1"/>
  <c r="AH4" i="5"/>
  <c r="AY4" i="5" s="1"/>
  <c r="BO4" i="5" s="1"/>
  <c r="CF4" i="5" s="1"/>
  <c r="CW4" i="5" s="1"/>
  <c r="DN4" i="5" s="1"/>
  <c r="AI4" i="5"/>
  <c r="AZ4" i="5" s="1"/>
  <c r="BP4" i="5" s="1"/>
  <c r="CG4" i="5" s="1"/>
  <c r="CX4" i="5" s="1"/>
  <c r="DO4" i="5" s="1"/>
  <c r="AJ4" i="5"/>
  <c r="BA4" i="5" s="1"/>
  <c r="BQ4" i="5" s="1"/>
  <c r="CH4" i="5" s="1"/>
  <c r="CY4" i="5" s="1"/>
  <c r="DP4" i="5" s="1"/>
  <c r="AK4" i="5"/>
  <c r="BB4" i="5" s="1"/>
  <c r="BR4" i="5" s="1"/>
  <c r="CI4" i="5" s="1"/>
  <c r="CZ4" i="5" s="1"/>
  <c r="DQ4" i="5" s="1"/>
  <c r="AL4" i="5"/>
  <c r="BC4" i="5" s="1"/>
  <c r="BS4" i="5" s="1"/>
  <c r="CJ4" i="5" s="1"/>
  <c r="DA4" i="5" s="1"/>
  <c r="DR4" i="5" s="1"/>
  <c r="AM4" i="5"/>
  <c r="BD4" i="5" s="1"/>
  <c r="BT4" i="5" s="1"/>
  <c r="CK4" i="5" s="1"/>
  <c r="DB4" i="5" s="1"/>
  <c r="DS4" i="5" s="1"/>
  <c r="AN4" i="5"/>
  <c r="BE4" i="5" s="1"/>
  <c r="BU4" i="5" s="1"/>
  <c r="CL4" i="5" s="1"/>
  <c r="DC4" i="5" s="1"/>
  <c r="DT4" i="5" s="1"/>
  <c r="AO4" i="5"/>
  <c r="BF4" i="5" s="1"/>
  <c r="BV4" i="5" s="1"/>
  <c r="CM4" i="5" s="1"/>
  <c r="DD4" i="5" s="1"/>
  <c r="DU4" i="5" s="1"/>
  <c r="AA4" i="5"/>
  <c r="AR4" i="5" s="1"/>
  <c r="BH4" i="5" s="1"/>
  <c r="BY4" i="5" s="1"/>
  <c r="CP4" i="5" s="1"/>
  <c r="DG4" i="5" s="1"/>
  <c r="AA3" i="5"/>
  <c r="AR3" i="5" s="1"/>
  <c r="BH3" i="5" s="1"/>
  <c r="CP3" i="5" s="1"/>
  <c r="C155" i="4"/>
  <c r="C154" i="4"/>
  <c r="C156" i="4" s="1"/>
  <c r="C158" i="4" s="1"/>
  <c r="C160" i="4" s="1"/>
  <c r="C162" i="4" s="1"/>
  <c r="C164" i="4" s="1"/>
  <c r="C166" i="4" s="1"/>
  <c r="D7" i="5"/>
  <c r="D188" i="5" s="1"/>
  <c r="B7" i="5"/>
  <c r="C7" i="5"/>
  <c r="C8" i="5"/>
  <c r="C9" i="5"/>
  <c r="C10" i="5"/>
  <c r="C11" i="5"/>
  <c r="C12" i="5"/>
  <c r="C13" i="5"/>
  <c r="A58" i="5"/>
  <c r="B58" i="5"/>
  <c r="C58" i="5"/>
  <c r="D58" i="5"/>
  <c r="CD58" i="5" s="1"/>
  <c r="A59" i="5"/>
  <c r="B59" i="5"/>
  <c r="C59" i="5"/>
  <c r="D59" i="5"/>
  <c r="A60" i="5"/>
  <c r="B60" i="5"/>
  <c r="C60" i="5"/>
  <c r="D60" i="5"/>
  <c r="CG60" i="5" s="1"/>
  <c r="A61" i="5"/>
  <c r="B61" i="5"/>
  <c r="C61" i="5"/>
  <c r="D61" i="5"/>
  <c r="A62" i="5"/>
  <c r="B62" i="5"/>
  <c r="C62" i="5"/>
  <c r="D62" i="5"/>
  <c r="CI62" i="5" s="1"/>
  <c r="A63" i="5"/>
  <c r="B63" i="5"/>
  <c r="C63" i="5"/>
  <c r="D63" i="5"/>
  <c r="A64" i="5"/>
  <c r="B64" i="5"/>
  <c r="C64" i="5"/>
  <c r="D64" i="5"/>
  <c r="CK64" i="5" s="1"/>
  <c r="A65" i="5"/>
  <c r="B65" i="5"/>
  <c r="C65" i="5"/>
  <c r="D65" i="5"/>
  <c r="A66" i="5"/>
  <c r="B66" i="5"/>
  <c r="C66" i="5"/>
  <c r="D66" i="5"/>
  <c r="CK66" i="5" s="1"/>
  <c r="A67" i="5"/>
  <c r="B67" i="5"/>
  <c r="C67" i="5"/>
  <c r="D67" i="5"/>
  <c r="A68" i="5"/>
  <c r="B68" i="5"/>
  <c r="C68" i="5"/>
  <c r="D68" i="5"/>
  <c r="CK68" i="5" s="1"/>
  <c r="A69" i="5"/>
  <c r="B69" i="5"/>
  <c r="C69" i="5"/>
  <c r="D69" i="5"/>
  <c r="A70" i="5"/>
  <c r="B70" i="5"/>
  <c r="C70" i="5"/>
  <c r="D70" i="5"/>
  <c r="CK70" i="5" s="1"/>
  <c r="A71" i="5"/>
  <c r="B71" i="5"/>
  <c r="C71" i="5"/>
  <c r="D71" i="5"/>
  <c r="A72" i="5"/>
  <c r="B72" i="5"/>
  <c r="C72" i="5"/>
  <c r="D72" i="5"/>
  <c r="CM72" i="5" s="1"/>
  <c r="A73" i="5"/>
  <c r="B73" i="5"/>
  <c r="C73" i="5"/>
  <c r="D73" i="5"/>
  <c r="A74" i="5"/>
  <c r="B74" i="5"/>
  <c r="C74" i="5"/>
  <c r="D74" i="5"/>
  <c r="CK74" i="5" s="1"/>
  <c r="A75" i="5"/>
  <c r="B75" i="5"/>
  <c r="C75" i="5"/>
  <c r="D75" i="5"/>
  <c r="A76" i="5"/>
  <c r="B76" i="5"/>
  <c r="C76" i="5"/>
  <c r="D76" i="5"/>
  <c r="CK76" i="5" s="1"/>
  <c r="A77" i="5"/>
  <c r="B77" i="5"/>
  <c r="C77" i="5"/>
  <c r="D77" i="5"/>
  <c r="A78" i="5"/>
  <c r="B78" i="5"/>
  <c r="C78" i="5"/>
  <c r="D78" i="5"/>
  <c r="A79" i="5"/>
  <c r="B79" i="5"/>
  <c r="C79" i="5"/>
  <c r="D79" i="5"/>
  <c r="A80" i="5"/>
  <c r="B80" i="5"/>
  <c r="C80" i="5"/>
  <c r="D80" i="5"/>
  <c r="CK80" i="5" s="1"/>
  <c r="A81" i="5"/>
  <c r="B81" i="5"/>
  <c r="C81" i="5"/>
  <c r="D81" i="5"/>
  <c r="A82" i="5"/>
  <c r="B82" i="5"/>
  <c r="C82" i="5"/>
  <c r="D82" i="5"/>
  <c r="CM82" i="5" s="1"/>
  <c r="A83" i="5"/>
  <c r="B83" i="5"/>
  <c r="C83" i="5"/>
  <c r="D83" i="5"/>
  <c r="A84" i="5"/>
  <c r="B84" i="5"/>
  <c r="C84" i="5"/>
  <c r="D84" i="5"/>
  <c r="CM84" i="5" s="1"/>
  <c r="A85" i="5"/>
  <c r="B85" i="5"/>
  <c r="C85" i="5"/>
  <c r="D85" i="5"/>
  <c r="A86" i="5"/>
  <c r="B86" i="5"/>
  <c r="C86" i="5"/>
  <c r="D86" i="5"/>
  <c r="CM86" i="5" s="1"/>
  <c r="A87" i="5"/>
  <c r="B87" i="5"/>
  <c r="C87" i="5"/>
  <c r="D87" i="5"/>
  <c r="A88" i="5"/>
  <c r="B88" i="5"/>
  <c r="C88" i="5"/>
  <c r="D88" i="5"/>
  <c r="CK88" i="5" s="1"/>
  <c r="BY89" i="5"/>
  <c r="C90" i="5"/>
  <c r="D90" i="5"/>
  <c r="A91" i="5"/>
  <c r="A92" i="5"/>
  <c r="A93" i="5"/>
  <c r="A94" i="5"/>
  <c r="BY94" i="5"/>
  <c r="DG94" i="5" s="1"/>
  <c r="A98" i="5"/>
  <c r="CE98" i="5"/>
  <c r="DM98" i="5" s="1"/>
  <c r="A99" i="5"/>
  <c r="B99" i="5"/>
  <c r="C99" i="5"/>
  <c r="D99" i="5"/>
  <c r="A100" i="5"/>
  <c r="B100" i="5"/>
  <c r="C100" i="5"/>
  <c r="D100" i="5"/>
  <c r="A101" i="5"/>
  <c r="B101" i="5"/>
  <c r="C101" i="5"/>
  <c r="D101" i="5"/>
  <c r="G101" i="5" s="1"/>
  <c r="A102" i="5"/>
  <c r="B102" i="5"/>
  <c r="C102" i="5"/>
  <c r="D102" i="5"/>
  <c r="A103" i="5"/>
  <c r="B103" i="5"/>
  <c r="C103" i="5"/>
  <c r="D103" i="5"/>
  <c r="E103" i="5" s="1"/>
  <c r="A104" i="5"/>
  <c r="B104" i="5"/>
  <c r="C104" i="5"/>
  <c r="D104" i="5"/>
  <c r="CH105" i="5" s="1"/>
  <c r="A105" i="5"/>
  <c r="B105" i="5"/>
  <c r="C105" i="5"/>
  <c r="A106" i="5"/>
  <c r="B106" i="5"/>
  <c r="C106" i="5"/>
  <c r="D106" i="5"/>
  <c r="CB106" i="5" s="1"/>
  <c r="A107" i="5"/>
  <c r="B107" i="5"/>
  <c r="C107" i="5"/>
  <c r="D107" i="5"/>
  <c r="CM107" i="5" s="1"/>
  <c r="A108" i="5"/>
  <c r="B108" i="5"/>
  <c r="C108" i="5"/>
  <c r="D108" i="5"/>
  <c r="CM108" i="5" s="1"/>
  <c r="A109" i="5"/>
  <c r="B109" i="5"/>
  <c r="C109" i="5"/>
  <c r="D109" i="5"/>
  <c r="CD109" i="5" s="1"/>
  <c r="A110" i="5"/>
  <c r="B110" i="5"/>
  <c r="C110" i="5"/>
  <c r="D110" i="5"/>
  <c r="CI110" i="5" s="1"/>
  <c r="A111" i="5"/>
  <c r="B111" i="5"/>
  <c r="C111" i="5"/>
  <c r="D111" i="5"/>
  <c r="CH111" i="5" s="1"/>
  <c r="A112" i="5"/>
  <c r="B112" i="5"/>
  <c r="C112" i="5"/>
  <c r="D112" i="5"/>
  <c r="CE112" i="5" s="1"/>
  <c r="A113" i="5"/>
  <c r="B113" i="5"/>
  <c r="C113" i="5"/>
  <c r="D113" i="5"/>
  <c r="CL113" i="5" s="1"/>
  <c r="A114" i="5"/>
  <c r="B114" i="5"/>
  <c r="C114" i="5"/>
  <c r="D114" i="5"/>
  <c r="CA114" i="5" s="1"/>
  <c r="A115" i="5"/>
  <c r="B115" i="5"/>
  <c r="C115" i="5"/>
  <c r="D115" i="5"/>
  <c r="CB115" i="5" s="1"/>
  <c r="A116" i="5"/>
  <c r="B116" i="5"/>
  <c r="C116" i="5"/>
  <c r="D116" i="5"/>
  <c r="CM116" i="5" s="1"/>
  <c r="A117" i="5"/>
  <c r="B117" i="5"/>
  <c r="C117" i="5"/>
  <c r="D117" i="5"/>
  <c r="A118" i="5"/>
  <c r="B118" i="5"/>
  <c r="C118" i="5"/>
  <c r="D118" i="5"/>
  <c r="CI118" i="5" s="1"/>
  <c r="A119" i="5"/>
  <c r="B119" i="5"/>
  <c r="C119" i="5"/>
  <c r="D119" i="5"/>
  <c r="CL119" i="5" s="1"/>
  <c r="A120" i="5"/>
  <c r="B120" i="5"/>
  <c r="C120" i="5"/>
  <c r="D120" i="5"/>
  <c r="CE120" i="5" s="1"/>
  <c r="A121" i="5"/>
  <c r="B121" i="5"/>
  <c r="C121" i="5"/>
  <c r="D121" i="5"/>
  <c r="BZ121" i="5" s="1"/>
  <c r="A122" i="5"/>
  <c r="B122" i="5"/>
  <c r="C122" i="5"/>
  <c r="D122" i="5"/>
  <c r="CA122" i="5" s="1"/>
  <c r="A123" i="5"/>
  <c r="C123" i="5"/>
  <c r="D123" i="5"/>
  <c r="BZ123" i="5" s="1"/>
  <c r="A124" i="5"/>
  <c r="B124" i="5"/>
  <c r="C124" i="5"/>
  <c r="D124" i="5"/>
  <c r="BY124" i="5" s="1"/>
  <c r="A125" i="5"/>
  <c r="B125" i="5"/>
  <c r="C125" i="5"/>
  <c r="D125" i="5"/>
  <c r="CE125" i="5" s="1"/>
  <c r="A126" i="5"/>
  <c r="B126" i="5"/>
  <c r="C126" i="5"/>
  <c r="D126" i="5"/>
  <c r="CM126" i="5" s="1"/>
  <c r="A127" i="5"/>
  <c r="B127" i="5"/>
  <c r="C127" i="5"/>
  <c r="D127" i="5"/>
  <c r="BZ127" i="5" s="1"/>
  <c r="A128" i="5"/>
  <c r="B128" i="5"/>
  <c r="C128" i="5"/>
  <c r="D128" i="5"/>
  <c r="CK128" i="5" s="1"/>
  <c r="A129" i="5"/>
  <c r="B129" i="5"/>
  <c r="C129" i="5"/>
  <c r="D129" i="5"/>
  <c r="CM129" i="5" s="1"/>
  <c r="A130" i="5"/>
  <c r="B130" i="5"/>
  <c r="C130" i="5"/>
  <c r="D130" i="5"/>
  <c r="CI130" i="5" s="1"/>
  <c r="A131" i="5"/>
  <c r="B131" i="5"/>
  <c r="C131" i="5"/>
  <c r="D131" i="5"/>
  <c r="CH131" i="5" s="1"/>
  <c r="A132" i="5"/>
  <c r="B132" i="5"/>
  <c r="C132" i="5"/>
  <c r="D132" i="5"/>
  <c r="CG132" i="5" s="1"/>
  <c r="A133" i="5"/>
  <c r="B133" i="5"/>
  <c r="C133" i="5"/>
  <c r="D133" i="5"/>
  <c r="CD133" i="5" s="1"/>
  <c r="A134" i="5"/>
  <c r="B134" i="5"/>
  <c r="C134" i="5"/>
  <c r="D134" i="5"/>
  <c r="CE134" i="5" s="1"/>
  <c r="A136" i="5"/>
  <c r="B136" i="5"/>
  <c r="C136" i="5"/>
  <c r="D136" i="5"/>
  <c r="CA136" i="5" s="1"/>
  <c r="E136" i="5"/>
  <c r="F136" i="5"/>
  <c r="G136" i="5"/>
  <c r="A137" i="5"/>
  <c r="B137" i="5"/>
  <c r="C137" i="5"/>
  <c r="D137" i="5"/>
  <c r="CF137" i="5" s="1"/>
  <c r="DN137" i="5" s="1"/>
  <c r="E137" i="5"/>
  <c r="F137" i="5"/>
  <c r="G137" i="5"/>
  <c r="A138" i="5"/>
  <c r="B138" i="5"/>
  <c r="C138" i="5"/>
  <c r="D138" i="5"/>
  <c r="BZ138" i="5" s="1"/>
  <c r="DH138" i="5" s="1"/>
  <c r="E138" i="5"/>
  <c r="F138" i="5"/>
  <c r="G138" i="5"/>
  <c r="A139" i="5"/>
  <c r="B139" i="5"/>
  <c r="C139" i="5"/>
  <c r="D139" i="5"/>
  <c r="E139" i="5"/>
  <c r="F139" i="5"/>
  <c r="G139" i="5"/>
  <c r="A140" i="5"/>
  <c r="B140" i="5"/>
  <c r="C140" i="5"/>
  <c r="D140" i="5"/>
  <c r="CF140" i="5" s="1"/>
  <c r="DN140" i="5" s="1"/>
  <c r="E140" i="5"/>
  <c r="F140" i="5"/>
  <c r="G140" i="5"/>
  <c r="A141" i="5"/>
  <c r="B141" i="5"/>
  <c r="C141" i="5"/>
  <c r="D141" i="5"/>
  <c r="CE141" i="5" s="1"/>
  <c r="DM141" i="5" s="1"/>
  <c r="E141" i="5"/>
  <c r="F141" i="5"/>
  <c r="G141" i="5"/>
  <c r="A142" i="5"/>
  <c r="B142" i="5"/>
  <c r="C142" i="5"/>
  <c r="D142" i="5"/>
  <c r="E142" i="5"/>
  <c r="F142" i="5"/>
  <c r="G142" i="5"/>
  <c r="A143" i="5"/>
  <c r="B143" i="5"/>
  <c r="C143" i="5"/>
  <c r="D143" i="5"/>
  <c r="CC143" i="5" s="1"/>
  <c r="DK143" i="5" s="1"/>
  <c r="E143" i="5"/>
  <c r="F143" i="5"/>
  <c r="G143" i="5"/>
  <c r="A144" i="5"/>
  <c r="B144" i="5"/>
  <c r="C144" i="5"/>
  <c r="D144" i="5"/>
  <c r="CB144" i="5" s="1"/>
  <c r="DJ144" i="5" s="1"/>
  <c r="E144" i="5"/>
  <c r="F144" i="5"/>
  <c r="G144" i="5"/>
  <c r="A145" i="5"/>
  <c r="B145" i="5"/>
  <c r="E145" i="5"/>
  <c r="F145" i="5"/>
  <c r="G145" i="5"/>
  <c r="A146" i="5"/>
  <c r="B146" i="5"/>
  <c r="E146" i="5"/>
  <c r="F146" i="5"/>
  <c r="G146" i="5"/>
  <c r="A147" i="5"/>
  <c r="B147" i="5"/>
  <c r="C147" i="5"/>
  <c r="D147" i="5"/>
  <c r="BY147" i="5" s="1"/>
  <c r="DG147" i="5" s="1"/>
  <c r="E147" i="5"/>
  <c r="F147" i="5"/>
  <c r="G147" i="5"/>
  <c r="A148" i="5"/>
  <c r="B148" i="5"/>
  <c r="C148" i="5"/>
  <c r="D148" i="5"/>
  <c r="CC148" i="5" s="1"/>
  <c r="DK148" i="5" s="1"/>
  <c r="E148" i="5"/>
  <c r="F148" i="5"/>
  <c r="G148" i="5"/>
  <c r="A149" i="5"/>
  <c r="B149" i="5"/>
  <c r="C149" i="5"/>
  <c r="D149" i="5"/>
  <c r="CK149" i="5" s="1"/>
  <c r="DS149" i="5" s="1"/>
  <c r="E149" i="5"/>
  <c r="F149" i="5"/>
  <c r="G149" i="5"/>
  <c r="A150" i="5"/>
  <c r="B150" i="5"/>
  <c r="C150" i="5"/>
  <c r="D150" i="5"/>
  <c r="CB150" i="5" s="1"/>
  <c r="DJ150" i="5" s="1"/>
  <c r="E150" i="5"/>
  <c r="F150" i="5"/>
  <c r="G150" i="5"/>
  <c r="A151" i="5"/>
  <c r="B151" i="5"/>
  <c r="C151" i="5"/>
  <c r="D151" i="5"/>
  <c r="CE151" i="5" s="1"/>
  <c r="E151" i="5"/>
  <c r="F151" i="5"/>
  <c r="G151" i="5"/>
  <c r="A152" i="5"/>
  <c r="C152" i="5"/>
  <c r="D152" i="5"/>
  <c r="CJ152" i="5" s="1"/>
  <c r="DR152" i="5" s="1"/>
  <c r="E152" i="5"/>
  <c r="F152" i="5"/>
  <c r="G152" i="5"/>
  <c r="A153" i="5"/>
  <c r="C153" i="5"/>
  <c r="D153" i="5"/>
  <c r="E153" i="5"/>
  <c r="F153" i="5"/>
  <c r="G153" i="5"/>
  <c r="A154" i="5"/>
  <c r="C154" i="5"/>
  <c r="D154" i="5"/>
  <c r="E154" i="5"/>
  <c r="F154" i="5"/>
  <c r="G154" i="5"/>
  <c r="A155" i="5"/>
  <c r="C155" i="5"/>
  <c r="D155" i="5"/>
  <c r="E155" i="5"/>
  <c r="F155" i="5"/>
  <c r="G155" i="5"/>
  <c r="A156" i="5"/>
  <c r="C156" i="5"/>
  <c r="D156" i="5"/>
  <c r="E156" i="5"/>
  <c r="F156" i="5"/>
  <c r="G156" i="5"/>
  <c r="A157" i="5"/>
  <c r="C157" i="5"/>
  <c r="D157" i="5"/>
  <c r="E157" i="5"/>
  <c r="F157" i="5"/>
  <c r="G157" i="5"/>
  <c r="A158" i="5"/>
  <c r="C158" i="5"/>
  <c r="D158" i="5"/>
  <c r="E158" i="5"/>
  <c r="F158" i="5"/>
  <c r="G158" i="5"/>
  <c r="A159" i="5"/>
  <c r="C159" i="5"/>
  <c r="D159" i="5"/>
  <c r="E159" i="5"/>
  <c r="F159" i="5"/>
  <c r="G159" i="5"/>
  <c r="A160" i="5"/>
  <c r="C160" i="5"/>
  <c r="D160" i="5"/>
  <c r="E160" i="5"/>
  <c r="F160" i="5"/>
  <c r="G160" i="5"/>
  <c r="A161" i="5"/>
  <c r="C161" i="5"/>
  <c r="D161" i="5"/>
  <c r="E161" i="5"/>
  <c r="F161" i="5"/>
  <c r="G161" i="5"/>
  <c r="A162" i="5"/>
  <c r="C162" i="5"/>
  <c r="D162" i="5"/>
  <c r="E162" i="5"/>
  <c r="F162" i="5"/>
  <c r="G162" i="5"/>
  <c r="A163" i="5"/>
  <c r="C163" i="5"/>
  <c r="D163" i="5"/>
  <c r="E163" i="5"/>
  <c r="F163" i="5"/>
  <c r="G163" i="5"/>
  <c r="A164" i="5"/>
  <c r="C164" i="5"/>
  <c r="D164" i="5"/>
  <c r="E164" i="5"/>
  <c r="F164" i="5"/>
  <c r="G164" i="5"/>
  <c r="A165" i="5"/>
  <c r="C165" i="5"/>
  <c r="D165" i="5"/>
  <c r="E165" i="5"/>
  <c r="F165" i="5"/>
  <c r="G165" i="5"/>
  <c r="A166" i="5"/>
  <c r="C166" i="5"/>
  <c r="D166" i="5"/>
  <c r="E166" i="5"/>
  <c r="F166" i="5"/>
  <c r="G166" i="5"/>
  <c r="A167" i="5"/>
  <c r="C167" i="5"/>
  <c r="D167" i="5"/>
  <c r="E167" i="5"/>
  <c r="F167" i="5"/>
  <c r="G167" i="5"/>
  <c r="A168" i="5"/>
  <c r="C168" i="5"/>
  <c r="D168" i="5"/>
  <c r="CK168" i="5" s="1"/>
  <c r="DS168" i="5" s="1"/>
  <c r="E168" i="5"/>
  <c r="F168" i="5"/>
  <c r="G168" i="5"/>
  <c r="A169" i="5"/>
  <c r="B169" i="5"/>
  <c r="C169" i="5"/>
  <c r="E169" i="5"/>
  <c r="F169" i="5"/>
  <c r="G169" i="5"/>
  <c r="A170" i="5"/>
  <c r="B170" i="5"/>
  <c r="C170" i="5"/>
  <c r="D170" i="5"/>
  <c r="CB170" i="5" s="1"/>
  <c r="E170" i="5"/>
  <c r="F170" i="5"/>
  <c r="G170" i="5"/>
  <c r="A171" i="5"/>
  <c r="B171" i="5"/>
  <c r="C171" i="5"/>
  <c r="D171" i="5"/>
  <c r="CH171" i="5" s="1"/>
  <c r="E171" i="5"/>
  <c r="F171" i="5"/>
  <c r="G171" i="5"/>
  <c r="A172" i="5"/>
  <c r="C172" i="5"/>
  <c r="D172" i="5"/>
  <c r="E172" i="5"/>
  <c r="F172" i="5"/>
  <c r="G172" i="5"/>
  <c r="A173" i="5"/>
  <c r="B173" i="5"/>
  <c r="C173" i="5"/>
  <c r="D173" i="5"/>
  <c r="CH172" i="5" s="1"/>
  <c r="DP172" i="5" s="1"/>
  <c r="E173" i="5"/>
  <c r="F173" i="5"/>
  <c r="G173" i="5"/>
  <c r="A174" i="5"/>
  <c r="C174" i="5"/>
  <c r="D174" i="5"/>
  <c r="E174" i="5"/>
  <c r="F174" i="5"/>
  <c r="G174" i="5"/>
  <c r="A175" i="5"/>
  <c r="C175" i="5"/>
  <c r="D175" i="5"/>
  <c r="E175" i="5"/>
  <c r="F175" i="5"/>
  <c r="G175" i="5"/>
  <c r="A176" i="5"/>
  <c r="C176" i="5"/>
  <c r="D176" i="5"/>
  <c r="E176" i="5"/>
  <c r="F176" i="5"/>
  <c r="G176" i="5"/>
  <c r="A177" i="5"/>
  <c r="C177" i="5"/>
  <c r="D177" i="5"/>
  <c r="CF176" i="5" s="1"/>
  <c r="DN176" i="5" s="1"/>
  <c r="E177" i="5"/>
  <c r="F177" i="5"/>
  <c r="G177" i="5"/>
  <c r="A178" i="5"/>
  <c r="C178" i="5"/>
  <c r="D178" i="5"/>
  <c r="E178" i="5"/>
  <c r="F178" i="5"/>
  <c r="G178" i="5"/>
  <c r="A179" i="5"/>
  <c r="C179" i="5"/>
  <c r="D179" i="5"/>
  <c r="E179" i="5"/>
  <c r="F179" i="5"/>
  <c r="G179" i="5"/>
  <c r="A180" i="5"/>
  <c r="C180" i="5"/>
  <c r="D180" i="5"/>
  <c r="E180" i="5"/>
  <c r="F180" i="5"/>
  <c r="G180" i="5"/>
  <c r="A181" i="5"/>
  <c r="C181" i="5"/>
  <c r="D181" i="5"/>
  <c r="CH180" i="5" s="1"/>
  <c r="DP180" i="5" s="1"/>
  <c r="E181" i="5"/>
  <c r="F181" i="5"/>
  <c r="G181" i="5"/>
  <c r="A182" i="5"/>
  <c r="C182" i="5"/>
  <c r="D182" i="5"/>
  <c r="E182" i="5"/>
  <c r="F182" i="5"/>
  <c r="G182" i="5"/>
  <c r="A183" i="5"/>
  <c r="B183" i="5"/>
  <c r="C183" i="5"/>
  <c r="D183" i="5"/>
  <c r="CE183" i="5" s="1"/>
  <c r="E183" i="5"/>
  <c r="F183" i="5"/>
  <c r="G183" i="5"/>
  <c r="A184" i="5"/>
  <c r="B184" i="5"/>
  <c r="C184" i="5"/>
  <c r="D184" i="5"/>
  <c r="CC184" i="5" s="1"/>
  <c r="DK184" i="5" s="1"/>
  <c r="E184" i="5"/>
  <c r="F184" i="5"/>
  <c r="G184" i="5"/>
  <c r="A185" i="5"/>
  <c r="B185" i="5"/>
  <c r="C185" i="5"/>
  <c r="D185" i="5"/>
  <c r="E185" i="5"/>
  <c r="F185" i="5"/>
  <c r="G185" i="5"/>
  <c r="A187" i="5"/>
  <c r="C187" i="5"/>
  <c r="E187" i="5"/>
  <c r="F187" i="5"/>
  <c r="G187" i="5"/>
  <c r="A188" i="5"/>
  <c r="C188" i="5"/>
  <c r="E188" i="5"/>
  <c r="F188" i="5"/>
  <c r="G188" i="5"/>
  <c r="A189" i="5"/>
  <c r="C189" i="5"/>
  <c r="E189" i="5"/>
  <c r="F189" i="5"/>
  <c r="G189" i="5"/>
  <c r="A190" i="5"/>
  <c r="C190" i="5"/>
  <c r="E190" i="5"/>
  <c r="F190" i="5"/>
  <c r="G190" i="5"/>
  <c r="A191" i="5"/>
  <c r="C191" i="5"/>
  <c r="E191" i="5"/>
  <c r="F191" i="5"/>
  <c r="G191" i="5"/>
  <c r="A192" i="5"/>
  <c r="C192" i="5"/>
  <c r="E192" i="5"/>
  <c r="F192" i="5"/>
  <c r="G192" i="5"/>
  <c r="A194" i="5"/>
  <c r="C194" i="5"/>
  <c r="E194" i="5"/>
  <c r="F194" i="5"/>
  <c r="G194" i="5"/>
  <c r="A195" i="5"/>
  <c r="C195" i="5"/>
  <c r="E195" i="5"/>
  <c r="F195" i="5"/>
  <c r="G195" i="5"/>
  <c r="A196" i="5"/>
  <c r="C196" i="5"/>
  <c r="E196" i="5"/>
  <c r="F196" i="5"/>
  <c r="G196" i="5"/>
  <c r="A197" i="5"/>
  <c r="C197" i="5"/>
  <c r="E197" i="5"/>
  <c r="F197" i="5"/>
  <c r="G197" i="5"/>
  <c r="A198" i="5"/>
  <c r="C198" i="5"/>
  <c r="E198" i="5"/>
  <c r="F198" i="5"/>
  <c r="G198" i="5"/>
  <c r="A199" i="5"/>
  <c r="C199" i="5"/>
  <c r="E199" i="5"/>
  <c r="F199" i="5"/>
  <c r="G199" i="5"/>
  <c r="A200" i="5"/>
  <c r="B200" i="5"/>
  <c r="C200" i="5"/>
  <c r="D200" i="5"/>
  <c r="CD200" i="5" s="1"/>
  <c r="DL200" i="5" s="1"/>
  <c r="E200" i="5"/>
  <c r="F200" i="5"/>
  <c r="G200" i="5"/>
  <c r="A201" i="5"/>
  <c r="B201" i="5"/>
  <c r="C201" i="5"/>
  <c r="D201" i="5"/>
  <c r="CK201" i="5" s="1"/>
  <c r="DS201" i="5" s="1"/>
  <c r="E201" i="5"/>
  <c r="F201" i="5"/>
  <c r="G201" i="5"/>
  <c r="A202" i="5"/>
  <c r="B202" i="5"/>
  <c r="C202" i="5"/>
  <c r="D202" i="5"/>
  <c r="BZ202" i="5" s="1"/>
  <c r="DH202" i="5" s="1"/>
  <c r="E202" i="5"/>
  <c r="F202" i="5"/>
  <c r="G202" i="5"/>
  <c r="A203" i="5"/>
  <c r="B203" i="5"/>
  <c r="C203" i="5"/>
  <c r="D203" i="5"/>
  <c r="CB203" i="5" s="1"/>
  <c r="DJ203" i="5" s="1"/>
  <c r="E203" i="5"/>
  <c r="F203" i="5"/>
  <c r="G203" i="5"/>
  <c r="A204" i="5"/>
  <c r="B204" i="5"/>
  <c r="C204" i="5"/>
  <c r="D204" i="5"/>
  <c r="CJ204" i="5" s="1"/>
  <c r="DR204" i="5" s="1"/>
  <c r="E204" i="5"/>
  <c r="F204" i="5"/>
  <c r="G204" i="5"/>
  <c r="A205" i="5"/>
  <c r="B205" i="5"/>
  <c r="C205" i="5"/>
  <c r="D205" i="5"/>
  <c r="CA205" i="5" s="1"/>
  <c r="DI205" i="5" s="1"/>
  <c r="E205" i="5"/>
  <c r="F205" i="5"/>
  <c r="G205" i="5"/>
  <c r="A206" i="5"/>
  <c r="B206" i="5"/>
  <c r="C206" i="5"/>
  <c r="D206" i="5"/>
  <c r="CI206" i="5" s="1"/>
  <c r="DQ206" i="5" s="1"/>
  <c r="E206" i="5"/>
  <c r="F206" i="5"/>
  <c r="G206" i="5"/>
  <c r="A207" i="5"/>
  <c r="B207" i="5"/>
  <c r="C207" i="5"/>
  <c r="D207" i="5"/>
  <c r="CA207" i="5" s="1"/>
  <c r="DI207" i="5" s="1"/>
  <c r="E207" i="5"/>
  <c r="F207" i="5"/>
  <c r="G207" i="5"/>
  <c r="A208" i="5"/>
  <c r="B208" i="5"/>
  <c r="C208" i="5"/>
  <c r="D208" i="5"/>
  <c r="E208" i="5"/>
  <c r="F208" i="5"/>
  <c r="G208" i="5"/>
  <c r="A209" i="5"/>
  <c r="B209" i="5"/>
  <c r="C209" i="5"/>
  <c r="D209" i="5"/>
  <c r="CF209" i="5" s="1"/>
  <c r="DN209" i="5" s="1"/>
  <c r="E209" i="5"/>
  <c r="F209" i="5"/>
  <c r="G209" i="5"/>
  <c r="A210" i="5"/>
  <c r="B210" i="5"/>
  <c r="C210" i="5"/>
  <c r="D210" i="5"/>
  <c r="CE210" i="5" s="1"/>
  <c r="DM210" i="5" s="1"/>
  <c r="E210" i="5"/>
  <c r="F210" i="5"/>
  <c r="G210" i="5"/>
  <c r="A211" i="5"/>
  <c r="B211" i="5"/>
  <c r="C211" i="5"/>
  <c r="D211" i="5"/>
  <c r="CI211" i="5" s="1"/>
  <c r="DQ211" i="5" s="1"/>
  <c r="E211" i="5"/>
  <c r="F211" i="5"/>
  <c r="G211" i="5"/>
  <c r="A212" i="5"/>
  <c r="B212" i="5"/>
  <c r="C212" i="5"/>
  <c r="D212" i="5"/>
  <c r="CK212" i="5" s="1"/>
  <c r="DS212" i="5" s="1"/>
  <c r="E212" i="5"/>
  <c r="F212" i="5"/>
  <c r="G212" i="5"/>
  <c r="A213" i="5"/>
  <c r="B213" i="5"/>
  <c r="C213" i="5"/>
  <c r="D213" i="5"/>
  <c r="CL213" i="5" s="1"/>
  <c r="DT213" i="5" s="1"/>
  <c r="E213" i="5"/>
  <c r="F213" i="5"/>
  <c r="G213" i="5"/>
  <c r="A214" i="5"/>
  <c r="B214" i="5"/>
  <c r="C214" i="5"/>
  <c r="D214" i="5"/>
  <c r="CI214" i="5" s="1"/>
  <c r="DQ214" i="5" s="1"/>
  <c r="E214" i="5"/>
  <c r="F214" i="5"/>
  <c r="G214" i="5"/>
  <c r="A215" i="5"/>
  <c r="B215" i="5"/>
  <c r="C215" i="5"/>
  <c r="D215" i="5"/>
  <c r="CF215" i="5" s="1"/>
  <c r="DN215" i="5" s="1"/>
  <c r="E215" i="5"/>
  <c r="F215" i="5"/>
  <c r="G215" i="5"/>
  <c r="A216" i="5"/>
  <c r="B216" i="5"/>
  <c r="C216" i="5"/>
  <c r="D216" i="5"/>
  <c r="E216" i="5"/>
  <c r="F216" i="5"/>
  <c r="G216" i="5"/>
  <c r="A217" i="5"/>
  <c r="B217" i="5"/>
  <c r="C217" i="5"/>
  <c r="D217" i="5"/>
  <c r="CJ217" i="5" s="1"/>
  <c r="DR217" i="5" s="1"/>
  <c r="E217" i="5"/>
  <c r="F217" i="5"/>
  <c r="G217" i="5"/>
  <c r="A218" i="5"/>
  <c r="B218" i="5"/>
  <c r="C218" i="5"/>
  <c r="D218" i="5"/>
  <c r="CC218" i="5" s="1"/>
  <c r="DK218" i="5" s="1"/>
  <c r="E218" i="5"/>
  <c r="F218" i="5"/>
  <c r="G218" i="5"/>
  <c r="A219" i="5"/>
  <c r="B219" i="5"/>
  <c r="C219" i="5"/>
  <c r="D219" i="5"/>
  <c r="E219" i="5"/>
  <c r="F219" i="5"/>
  <c r="G219" i="5"/>
  <c r="A220" i="5"/>
  <c r="B220" i="5"/>
  <c r="C220" i="5"/>
  <c r="D220" i="5"/>
  <c r="CK220" i="5" s="1"/>
  <c r="DS220" i="5" s="1"/>
  <c r="E220" i="5"/>
  <c r="F220" i="5"/>
  <c r="G220" i="5"/>
  <c r="A221" i="5"/>
  <c r="B221" i="5"/>
  <c r="C221" i="5"/>
  <c r="D221" i="5"/>
  <c r="CI221" i="5" s="1"/>
  <c r="E221" i="5"/>
  <c r="F221" i="5"/>
  <c r="G221" i="5"/>
  <c r="A222" i="5"/>
  <c r="B222" i="5"/>
  <c r="C222" i="5"/>
  <c r="D222" i="5"/>
  <c r="CL222" i="5" s="1"/>
  <c r="DT222" i="5" s="1"/>
  <c r="E222" i="5"/>
  <c r="F222" i="5"/>
  <c r="G222" i="5"/>
  <c r="C175" i="4"/>
  <c r="C177" i="4" s="1"/>
  <c r="C179" i="4" s="1"/>
  <c r="C174" i="4"/>
  <c r="C176" i="4" s="1"/>
  <c r="C178" i="4" s="1"/>
  <c r="C180" i="4" s="1"/>
  <c r="F169" i="4"/>
  <c r="D169" i="5" s="1"/>
  <c r="CF105" i="5"/>
  <c r="CL105" i="5"/>
  <c r="CM105" i="5"/>
  <c r="CE105" i="5"/>
  <c r="CI105" i="5"/>
  <c r="CK105" i="5"/>
  <c r="CD168" i="5"/>
  <c r="DL168" i="5" s="1"/>
  <c r="CF168" i="5"/>
  <c r="DN168" i="5" s="1"/>
  <c r="CC221" i="5"/>
  <c r="CK221" i="5"/>
  <c r="BZ221" i="5"/>
  <c r="CL221" i="5"/>
  <c r="CC204" i="5"/>
  <c r="DK204" i="5" s="1"/>
  <c r="CK204" i="5"/>
  <c r="DS204" i="5" s="1"/>
  <c r="CB220" i="5"/>
  <c r="DJ220" i="5" s="1"/>
  <c r="CC212" i="5"/>
  <c r="DK212" i="5" s="1"/>
  <c r="CF212" i="5"/>
  <c r="DN212" i="5" s="1"/>
  <c r="CK205" i="5"/>
  <c r="DS205" i="5" s="1"/>
  <c r="BZ205" i="5"/>
  <c r="DH205" i="5" s="1"/>
  <c r="CH205" i="5"/>
  <c r="DP205" i="5" s="1"/>
  <c r="CF205" i="5"/>
  <c r="DN205" i="5" s="1"/>
  <c r="BY171" i="5"/>
  <c r="CG152" i="5"/>
  <c r="DO152" i="5" s="1"/>
  <c r="BZ150" i="5"/>
  <c r="DH150" i="5" s="1"/>
  <c r="CF150" i="5"/>
  <c r="DN150" i="5" s="1"/>
  <c r="CH150" i="5"/>
  <c r="DP150" i="5" s="1"/>
  <c r="CJ150" i="5"/>
  <c r="DR150" i="5" s="1"/>
  <c r="CL150" i="5"/>
  <c r="DT150" i="5" s="1"/>
  <c r="CG150" i="5"/>
  <c r="DO150" i="5" s="1"/>
  <c r="CK150" i="5"/>
  <c r="DS150" i="5" s="1"/>
  <c r="CM150" i="5"/>
  <c r="DU150" i="5" s="1"/>
  <c r="CB146" i="5"/>
  <c r="DJ146" i="5" s="1"/>
  <c r="CD146" i="5"/>
  <c r="DL146" i="5" s="1"/>
  <c r="CF146" i="5"/>
  <c r="DN146" i="5" s="1"/>
  <c r="CH146" i="5"/>
  <c r="DP146" i="5" s="1"/>
  <c r="CJ146" i="5"/>
  <c r="DR146" i="5" s="1"/>
  <c r="BY146" i="5"/>
  <c r="DG146" i="5" s="1"/>
  <c r="CC146" i="5"/>
  <c r="DK146" i="5" s="1"/>
  <c r="CE146" i="5"/>
  <c r="DM146" i="5" s="1"/>
  <c r="CG146" i="5"/>
  <c r="DO146" i="5" s="1"/>
  <c r="CI146" i="5"/>
  <c r="DQ146" i="5" s="1"/>
  <c r="CK146" i="5"/>
  <c r="DS146" i="5" s="1"/>
  <c r="CF138" i="5"/>
  <c r="DN138" i="5" s="1"/>
  <c r="CH138" i="5"/>
  <c r="DP138" i="5" s="1"/>
  <c r="CJ138" i="5"/>
  <c r="DR138" i="5" s="1"/>
  <c r="BY138" i="5"/>
  <c r="DG138" i="5" s="1"/>
  <c r="CE138" i="5"/>
  <c r="DM138" i="5" s="1"/>
  <c r="CI138" i="5"/>
  <c r="DQ138" i="5" s="1"/>
  <c r="CI126" i="5"/>
  <c r="BY122" i="5"/>
  <c r="CG122" i="5"/>
  <c r="CI122" i="5"/>
  <c r="CK122" i="5"/>
  <c r="CD122" i="5"/>
  <c r="CF122" i="5"/>
  <c r="CL122" i="5"/>
  <c r="BY120" i="5"/>
  <c r="CG120" i="5"/>
  <c r="CI120" i="5"/>
  <c r="BZ120" i="5"/>
  <c r="CD120" i="5"/>
  <c r="CH120" i="5"/>
  <c r="CL120" i="5"/>
  <c r="CA118" i="5"/>
  <c r="CC118" i="5"/>
  <c r="CG118" i="5"/>
  <c r="CM118" i="5"/>
  <c r="BZ118" i="5"/>
  <c r="CH118" i="5"/>
  <c r="CL118" i="5"/>
  <c r="BY116" i="5"/>
  <c r="CA116" i="5"/>
  <c r="CG116" i="5"/>
  <c r="CK116" i="5"/>
  <c r="BZ116" i="5"/>
  <c r="CD116" i="5"/>
  <c r="CF116" i="5"/>
  <c r="BY114" i="5"/>
  <c r="CE114" i="5"/>
  <c r="CG114" i="5"/>
  <c r="BZ114" i="5"/>
  <c r="CD114" i="5"/>
  <c r="CF114" i="5"/>
  <c r="CJ114" i="5"/>
  <c r="CL114" i="5"/>
  <c r="BY112" i="5"/>
  <c r="CC112" i="5"/>
  <c r="CG112" i="5"/>
  <c r="CK112" i="5"/>
  <c r="CM112" i="5"/>
  <c r="CH112" i="5"/>
  <c r="CJ112" i="5"/>
  <c r="CL112" i="5"/>
  <c r="BY110" i="5"/>
  <c r="CG110" i="5"/>
  <c r="CK110" i="5"/>
  <c r="CM110" i="5"/>
  <c r="CB110" i="5"/>
  <c r="CD110" i="5"/>
  <c r="BY108" i="5"/>
  <c r="CC108" i="5"/>
  <c r="CE108" i="5"/>
  <c r="BZ108" i="5"/>
  <c r="CB108" i="5"/>
  <c r="CD108" i="5"/>
  <c r="CH108" i="5"/>
  <c r="CL108" i="5"/>
  <c r="BZ106" i="5"/>
  <c r="CD106" i="5"/>
  <c r="CF106" i="5"/>
  <c r="CJ106" i="5"/>
  <c r="CL106" i="5"/>
  <c r="BY106" i="5"/>
  <c r="CC106" i="5"/>
  <c r="CE106" i="5"/>
  <c r="CG106" i="5"/>
  <c r="CK106" i="5"/>
  <c r="CM106" i="5"/>
  <c r="CB104" i="5"/>
  <c r="CF104" i="5"/>
  <c r="CH104" i="5"/>
  <c r="CJ104" i="5"/>
  <c r="CL104" i="5"/>
  <c r="BY104" i="5"/>
  <c r="CA104" i="5"/>
  <c r="CC104" i="5"/>
  <c r="CG104" i="5"/>
  <c r="CI104" i="5"/>
  <c r="CK104" i="5"/>
  <c r="CM104" i="5"/>
  <c r="BY102" i="5"/>
  <c r="CA102" i="5"/>
  <c r="CC102" i="5"/>
  <c r="CE102" i="5"/>
  <c r="CG102" i="5"/>
  <c r="CI102" i="5"/>
  <c r="CK102" i="5"/>
  <c r="CM102" i="5"/>
  <c r="CB102" i="5"/>
  <c r="CF102" i="5"/>
  <c r="CJ102" i="5"/>
  <c r="BZ102" i="5"/>
  <c r="CD102" i="5"/>
  <c r="CH102" i="5"/>
  <c r="CL102" i="5"/>
  <c r="BY100" i="5"/>
  <c r="CA100" i="5"/>
  <c r="CC100" i="5"/>
  <c r="CE100" i="5"/>
  <c r="CG100" i="5"/>
  <c r="CI100" i="5"/>
  <c r="CK100" i="5"/>
  <c r="CM100" i="5"/>
  <c r="BZ100" i="5"/>
  <c r="CD100" i="5"/>
  <c r="CH100" i="5"/>
  <c r="CL100" i="5"/>
  <c r="CB100" i="5"/>
  <c r="CF100" i="5"/>
  <c r="CJ100" i="5"/>
  <c r="CG94" i="5"/>
  <c r="DO94" i="5" s="1"/>
  <c r="CI94" i="5"/>
  <c r="DQ94" i="5" s="1"/>
  <c r="CB94" i="5"/>
  <c r="DJ94" i="5" s="1"/>
  <c r="CF94" i="5"/>
  <c r="DN94" i="5" s="1"/>
  <c r="BY92" i="5"/>
  <c r="DG92" i="5" s="1"/>
  <c r="CA92" i="5"/>
  <c r="CC92" i="5"/>
  <c r="CE92" i="5"/>
  <c r="DM92" i="5" s="1"/>
  <c r="CG92" i="5"/>
  <c r="DO92" i="5" s="1"/>
  <c r="CI92" i="5"/>
  <c r="DQ92" i="5" s="1"/>
  <c r="CK92" i="5"/>
  <c r="CB92" i="5"/>
  <c r="DJ92" i="5" s="1"/>
  <c r="CF92" i="5"/>
  <c r="DN92" i="5" s="1"/>
  <c r="CJ92" i="5"/>
  <c r="BZ92" i="5"/>
  <c r="DH92" i="5" s="1"/>
  <c r="CD92" i="5"/>
  <c r="DL92" i="5" s="1"/>
  <c r="CH92" i="5"/>
  <c r="DP92" i="5" s="1"/>
  <c r="CL92" i="5"/>
  <c r="DT92" i="5" s="1"/>
  <c r="BY90" i="5"/>
  <c r="DG90" i="5" s="1"/>
  <c r="CA90" i="5"/>
  <c r="CC90" i="5"/>
  <c r="DK90" i="5" s="1"/>
  <c r="CE90" i="5"/>
  <c r="DM90" i="5" s="1"/>
  <c r="CG90" i="5"/>
  <c r="DO90" i="5" s="1"/>
  <c r="CI90" i="5"/>
  <c r="CK90" i="5"/>
  <c r="DS90" i="5" s="1"/>
  <c r="CM90" i="5"/>
  <c r="DU90" i="5" s="1"/>
  <c r="BZ90" i="5"/>
  <c r="DH90" i="5" s="1"/>
  <c r="CD90" i="5"/>
  <c r="DL90" i="5" s="1"/>
  <c r="CH90" i="5"/>
  <c r="DP90" i="5" s="1"/>
  <c r="CL90" i="5"/>
  <c r="DT90" i="5" s="1"/>
  <c r="CB90" i="5"/>
  <c r="DJ90" i="5" s="1"/>
  <c r="CF90" i="5"/>
  <c r="DN90" i="5" s="1"/>
  <c r="CJ90" i="5"/>
  <c r="DR90" i="5" s="1"/>
  <c r="CI88" i="5"/>
  <c r="CA86" i="5"/>
  <c r="CK86" i="5"/>
  <c r="BZ86" i="5"/>
  <c r="CL85" i="5"/>
  <c r="CK84" i="5"/>
  <c r="CB84" i="5"/>
  <c r="CF84" i="5"/>
  <c r="CI83" i="5"/>
  <c r="BZ82" i="5"/>
  <c r="CD82" i="5"/>
  <c r="CJ82" i="5"/>
  <c r="CL81" i="5"/>
  <c r="BY81" i="5"/>
  <c r="CB80" i="5"/>
  <c r="CH80" i="5"/>
  <c r="CL80" i="5"/>
  <c r="CH79" i="5"/>
  <c r="CJ76" i="5"/>
  <c r="CL76" i="5"/>
  <c r="CH75" i="5"/>
  <c r="CL74" i="5"/>
  <c r="BY72" i="5"/>
  <c r="CA72" i="5"/>
  <c r="CA71" i="5"/>
  <c r="CE71" i="5"/>
  <c r="BY70" i="5"/>
  <c r="CI70" i="5"/>
  <c r="CJ69" i="5"/>
  <c r="BY68" i="5"/>
  <c r="CI68" i="5"/>
  <c r="CM68" i="5"/>
  <c r="CF67" i="5"/>
  <c r="CI66" i="5"/>
  <c r="CM66" i="5"/>
  <c r="BZ66" i="5"/>
  <c r="CI65" i="5"/>
  <c r="CM64" i="5"/>
  <c r="BZ64" i="5"/>
  <c r="CJ64" i="5"/>
  <c r="CL63" i="5"/>
  <c r="CA63" i="5"/>
  <c r="CM62" i="5"/>
  <c r="CH62" i="5"/>
  <c r="CJ62" i="5"/>
  <c r="CJ61" i="5"/>
  <c r="CM60" i="5"/>
  <c r="CB60" i="5"/>
  <c r="CF60" i="5"/>
  <c r="CI58" i="5"/>
  <c r="CK58" i="5"/>
  <c r="CM58" i="5"/>
  <c r="CA215" i="5"/>
  <c r="DI215" i="5" s="1"/>
  <c r="BY215" i="5"/>
  <c r="DG215" i="5" s="1"/>
  <c r="BZ213" i="5"/>
  <c r="DH213" i="5" s="1"/>
  <c r="CD213" i="5"/>
  <c r="DL213" i="5" s="1"/>
  <c r="CJ213" i="5"/>
  <c r="DR213" i="5" s="1"/>
  <c r="CA213" i="5"/>
  <c r="DI213" i="5" s="1"/>
  <c r="CI213" i="5"/>
  <c r="DQ213" i="5" s="1"/>
  <c r="CJ211" i="5"/>
  <c r="DR211" i="5" s="1"/>
  <c r="CG211" i="5"/>
  <c r="DO211" i="5" s="1"/>
  <c r="CC183" i="5"/>
  <c r="CA151" i="5"/>
  <c r="CC151" i="5"/>
  <c r="CI151" i="5"/>
  <c r="CK151" i="5"/>
  <c r="CM151" i="5"/>
  <c r="CB151" i="5"/>
  <c r="CD151" i="5"/>
  <c r="CJ151" i="5"/>
  <c r="CL151" i="5"/>
  <c r="CA149" i="5"/>
  <c r="DI149" i="5" s="1"/>
  <c r="CE149" i="5"/>
  <c r="DM149" i="5" s="1"/>
  <c r="CG149" i="5"/>
  <c r="DO149" i="5" s="1"/>
  <c r="BZ149" i="5"/>
  <c r="DH149" i="5" s="1"/>
  <c r="CB149" i="5"/>
  <c r="DJ149" i="5" s="1"/>
  <c r="CF149" i="5"/>
  <c r="DN149" i="5" s="1"/>
  <c r="CL149" i="5"/>
  <c r="DT149" i="5" s="1"/>
  <c r="CC145" i="5"/>
  <c r="DK145" i="5" s="1"/>
  <c r="CE145" i="5"/>
  <c r="DM145" i="5" s="1"/>
  <c r="CI145" i="5"/>
  <c r="DQ145" i="5" s="1"/>
  <c r="CD145" i="5"/>
  <c r="DL145" i="5" s="1"/>
  <c r="CF145" i="5"/>
  <c r="DN145" i="5" s="1"/>
  <c r="CJ145" i="5"/>
  <c r="DR145" i="5" s="1"/>
  <c r="BY141" i="5"/>
  <c r="DG141" i="5" s="1"/>
  <c r="CM141" i="5"/>
  <c r="DU141" i="5" s="1"/>
  <c r="BZ141" i="5"/>
  <c r="DH141" i="5" s="1"/>
  <c r="BY139" i="5"/>
  <c r="DG139" i="5" s="1"/>
  <c r="CA139" i="5"/>
  <c r="DI139" i="5" s="1"/>
  <c r="CC139" i="5"/>
  <c r="DK139" i="5" s="1"/>
  <c r="CE139" i="5"/>
  <c r="DM139" i="5" s="1"/>
  <c r="CG139" i="5"/>
  <c r="DO139" i="5" s="1"/>
  <c r="CI139" i="5"/>
  <c r="DQ139" i="5" s="1"/>
  <c r="CK139" i="5"/>
  <c r="DS139" i="5" s="1"/>
  <c r="CM139" i="5"/>
  <c r="DU139" i="5" s="1"/>
  <c r="BZ139" i="5"/>
  <c r="DH139" i="5" s="1"/>
  <c r="CB139" i="5"/>
  <c r="DJ139" i="5" s="1"/>
  <c r="CD139" i="5"/>
  <c r="DL139" i="5" s="1"/>
  <c r="CF139" i="5"/>
  <c r="DN139" i="5" s="1"/>
  <c r="CH139" i="5"/>
  <c r="DP139" i="5" s="1"/>
  <c r="CJ139" i="5"/>
  <c r="DR139" i="5" s="1"/>
  <c r="CL139" i="5"/>
  <c r="DT139" i="5" s="1"/>
  <c r="CA137" i="5"/>
  <c r="DI137" i="5" s="1"/>
  <c r="CE137" i="5"/>
  <c r="DM137" i="5" s="1"/>
  <c r="CG137" i="5"/>
  <c r="DO137" i="5" s="1"/>
  <c r="CI137" i="5"/>
  <c r="DQ137" i="5" s="1"/>
  <c r="CK137" i="5"/>
  <c r="DS137" i="5" s="1"/>
  <c r="CM137" i="5"/>
  <c r="DU137" i="5" s="1"/>
  <c r="CB137" i="5"/>
  <c r="DJ137" i="5" s="1"/>
  <c r="CH137" i="5"/>
  <c r="DP137" i="5" s="1"/>
  <c r="CJ137" i="5"/>
  <c r="DR137" i="5" s="1"/>
  <c r="CL137" i="5"/>
  <c r="DT137" i="5" s="1"/>
  <c r="G130" i="5"/>
  <c r="E122" i="5"/>
  <c r="G122" i="5"/>
  <c r="F122" i="5"/>
  <c r="E120" i="5"/>
  <c r="G120" i="5"/>
  <c r="F120" i="5"/>
  <c r="F118" i="5"/>
  <c r="E118" i="5"/>
  <c r="G118" i="5"/>
  <c r="F116" i="5"/>
  <c r="E116" i="5"/>
  <c r="G116" i="5"/>
  <c r="E114" i="5"/>
  <c r="G114" i="5"/>
  <c r="F114" i="5"/>
  <c r="F112" i="5"/>
  <c r="E112" i="5"/>
  <c r="G112" i="5"/>
  <c r="F110" i="5"/>
  <c r="E110" i="5"/>
  <c r="G110" i="5"/>
  <c r="F108" i="5"/>
  <c r="E108" i="5"/>
  <c r="G108" i="5"/>
  <c r="E106" i="5"/>
  <c r="G106" i="5"/>
  <c r="CR106" i="5" s="1"/>
  <c r="F106" i="5"/>
  <c r="F105" i="5"/>
  <c r="E105" i="5"/>
  <c r="G105" i="5"/>
  <c r="E104" i="5"/>
  <c r="G104" i="5"/>
  <c r="F104" i="5"/>
  <c r="F102" i="5"/>
  <c r="G102" i="5"/>
  <c r="E102" i="5"/>
  <c r="F100" i="5"/>
  <c r="E100" i="5"/>
  <c r="G100" i="5"/>
  <c r="F90" i="5"/>
  <c r="E90" i="5"/>
  <c r="G90" i="5"/>
  <c r="F86" i="5"/>
  <c r="G85" i="5"/>
  <c r="E84" i="5"/>
  <c r="F81" i="5"/>
  <c r="F80" i="5"/>
  <c r="G78" i="5"/>
  <c r="G77" i="5"/>
  <c r="F75" i="5"/>
  <c r="E65" i="5"/>
  <c r="F64" i="5"/>
  <c r="E62" i="5"/>
  <c r="G58" i="5"/>
  <c r="E12" i="5"/>
  <c r="F12" i="5"/>
  <c r="G12" i="5"/>
  <c r="E13" i="5"/>
  <c r="F13" i="5"/>
  <c r="G13" i="5"/>
  <c r="A14" i="5"/>
  <c r="B14" i="5"/>
  <c r="C14" i="5"/>
  <c r="D14" i="5"/>
  <c r="D17" i="5" s="1"/>
  <c r="E14" i="5"/>
  <c r="F14" i="5"/>
  <c r="G14" i="5"/>
  <c r="B15" i="5"/>
  <c r="E15" i="5"/>
  <c r="F15" i="5"/>
  <c r="G15" i="5"/>
  <c r="B16" i="5"/>
  <c r="E16" i="5"/>
  <c r="F16" i="5"/>
  <c r="G16" i="5"/>
  <c r="B17" i="5"/>
  <c r="E17" i="5"/>
  <c r="F17" i="5"/>
  <c r="G17" i="5"/>
  <c r="B18" i="5"/>
  <c r="E18" i="5"/>
  <c r="F18" i="5"/>
  <c r="G18" i="5"/>
  <c r="B19" i="5"/>
  <c r="E19" i="5"/>
  <c r="F19" i="5"/>
  <c r="G19" i="5"/>
  <c r="B20" i="5"/>
  <c r="E20" i="5"/>
  <c r="F20" i="5"/>
  <c r="G20" i="5"/>
  <c r="B21" i="5"/>
  <c r="E21" i="5"/>
  <c r="F21" i="5"/>
  <c r="G21" i="5"/>
  <c r="A22" i="5"/>
  <c r="B22" i="5"/>
  <c r="C22" i="5"/>
  <c r="D22" i="5"/>
  <c r="D24" i="5" s="1"/>
  <c r="CD24" i="5" s="1"/>
  <c r="DL24" i="5" s="1"/>
  <c r="E22" i="5"/>
  <c r="F22" i="5"/>
  <c r="G22" i="5"/>
  <c r="B23" i="5"/>
  <c r="E23" i="5"/>
  <c r="F23" i="5"/>
  <c r="G23" i="5"/>
  <c r="B24" i="5"/>
  <c r="E24" i="5"/>
  <c r="F24" i="5"/>
  <c r="G24" i="5"/>
  <c r="B25" i="5"/>
  <c r="E25" i="5"/>
  <c r="F25" i="5"/>
  <c r="G25" i="5"/>
  <c r="B26" i="5"/>
  <c r="E26" i="5"/>
  <c r="F26" i="5"/>
  <c r="G26" i="5"/>
  <c r="B27" i="5"/>
  <c r="E27" i="5"/>
  <c r="F27" i="5"/>
  <c r="G27" i="5"/>
  <c r="C29" i="5"/>
  <c r="E29" i="5"/>
  <c r="F29" i="5"/>
  <c r="G29" i="5"/>
  <c r="C30" i="5"/>
  <c r="E30" i="5"/>
  <c r="F30" i="5"/>
  <c r="G30" i="5"/>
  <c r="A32" i="5"/>
  <c r="B32" i="5"/>
  <c r="C32" i="5"/>
  <c r="D32" i="5"/>
  <c r="BY32" i="5" s="1"/>
  <c r="DG32" i="5" s="1"/>
  <c r="E32" i="5"/>
  <c r="F32" i="5"/>
  <c r="G32" i="5"/>
  <c r="B33" i="5"/>
  <c r="E33" i="5"/>
  <c r="F33" i="5"/>
  <c r="G33" i="5"/>
  <c r="B34" i="5"/>
  <c r="E34" i="5"/>
  <c r="F34" i="5"/>
  <c r="G34" i="5"/>
  <c r="B35" i="5"/>
  <c r="E35" i="5"/>
  <c r="F35" i="5"/>
  <c r="G35" i="5"/>
  <c r="B36" i="5"/>
  <c r="C36" i="5"/>
  <c r="D36" i="5"/>
  <c r="CJ36" i="5" s="1"/>
  <c r="DR36" i="5" s="1"/>
  <c r="E36" i="5"/>
  <c r="F36" i="5"/>
  <c r="G36" i="5"/>
  <c r="B37" i="5"/>
  <c r="C37" i="5"/>
  <c r="D37" i="5"/>
  <c r="CA37" i="5" s="1"/>
  <c r="DI37" i="5" s="1"/>
  <c r="E37" i="5"/>
  <c r="F37" i="5"/>
  <c r="G37" i="5"/>
  <c r="B38" i="5"/>
  <c r="C38" i="5"/>
  <c r="D38" i="5"/>
  <c r="E38" i="5"/>
  <c r="F38" i="5"/>
  <c r="G38" i="5"/>
  <c r="B39" i="5"/>
  <c r="E39" i="5"/>
  <c r="F39" i="5"/>
  <c r="G39" i="5"/>
  <c r="B40" i="5"/>
  <c r="E40" i="5"/>
  <c r="F40" i="5"/>
  <c r="G40" i="5"/>
  <c r="B41" i="5"/>
  <c r="E41" i="5"/>
  <c r="F41" i="5"/>
  <c r="G41" i="5"/>
  <c r="B42" i="5"/>
  <c r="C42" i="5"/>
  <c r="D42" i="5"/>
  <c r="BZ42" i="5" s="1"/>
  <c r="DH42" i="5" s="1"/>
  <c r="B43" i="5"/>
  <c r="C43" i="5"/>
  <c r="B48" i="5"/>
  <c r="B49" i="5"/>
  <c r="E49" i="5"/>
  <c r="F49" i="5"/>
  <c r="G49" i="5"/>
  <c r="B50" i="5"/>
  <c r="E50" i="5"/>
  <c r="F50" i="5"/>
  <c r="G50" i="5"/>
  <c r="B51" i="5"/>
  <c r="E51" i="5"/>
  <c r="F51" i="5"/>
  <c r="G51" i="5"/>
  <c r="B52" i="5"/>
  <c r="E52" i="5"/>
  <c r="F52" i="5"/>
  <c r="G52" i="5"/>
  <c r="B53" i="5"/>
  <c r="E53" i="5"/>
  <c r="F53" i="5"/>
  <c r="G53" i="5"/>
  <c r="A54" i="5"/>
  <c r="B54" i="5"/>
  <c r="C54" i="5"/>
  <c r="E54" i="5"/>
  <c r="F54" i="5"/>
  <c r="G54" i="5"/>
  <c r="B55" i="5"/>
  <c r="C55" i="5"/>
  <c r="D55" i="5"/>
  <c r="E55" i="5"/>
  <c r="F55" i="5"/>
  <c r="G55" i="5"/>
  <c r="C56" i="5"/>
  <c r="D56" i="5"/>
  <c r="CA56" i="5" s="1"/>
  <c r="E56" i="5"/>
  <c r="F56" i="5"/>
  <c r="G56" i="5"/>
  <c r="A57" i="5"/>
  <c r="B57" i="5"/>
  <c r="C57" i="5"/>
  <c r="D57" i="5"/>
  <c r="BZ57" i="5" s="1"/>
  <c r="A6" i="5"/>
  <c r="BZ51" i="5"/>
  <c r="DH51" i="5" s="1"/>
  <c r="CB51" i="5"/>
  <c r="DJ51" i="5" s="1"/>
  <c r="CD51" i="5"/>
  <c r="DL51" i="5" s="1"/>
  <c r="CF51" i="5"/>
  <c r="DN51" i="5" s="1"/>
  <c r="CH51" i="5"/>
  <c r="DP51" i="5" s="1"/>
  <c r="CJ51" i="5"/>
  <c r="DR51" i="5" s="1"/>
  <c r="CL51" i="5"/>
  <c r="DT51" i="5" s="1"/>
  <c r="BY51" i="5"/>
  <c r="DG51" i="5" s="1"/>
  <c r="CA51" i="5"/>
  <c r="DI51" i="5" s="1"/>
  <c r="CC51" i="5"/>
  <c r="DK51" i="5" s="1"/>
  <c r="CE51" i="5"/>
  <c r="DM51" i="5" s="1"/>
  <c r="CG51" i="5"/>
  <c r="DO51" i="5" s="1"/>
  <c r="CI51" i="5"/>
  <c r="DQ51" i="5" s="1"/>
  <c r="CK51" i="5"/>
  <c r="DS51" i="5" s="1"/>
  <c r="CM51" i="5"/>
  <c r="DU51" i="5" s="1"/>
  <c r="CA50" i="5"/>
  <c r="DI50" i="5" s="1"/>
  <c r="CC50" i="5"/>
  <c r="DK50" i="5" s="1"/>
  <c r="CE50" i="5"/>
  <c r="DM50" i="5" s="1"/>
  <c r="CG50" i="5"/>
  <c r="DO50" i="5" s="1"/>
  <c r="CI50" i="5"/>
  <c r="DQ50" i="5" s="1"/>
  <c r="CM50" i="5"/>
  <c r="DU50" i="5" s="1"/>
  <c r="CB50" i="5"/>
  <c r="DJ50" i="5" s="1"/>
  <c r="CD50" i="5"/>
  <c r="DL50" i="5" s="1"/>
  <c r="CF50" i="5"/>
  <c r="DN50" i="5" s="1"/>
  <c r="CH50" i="5"/>
  <c r="DP50" i="5" s="1"/>
  <c r="CJ50" i="5"/>
  <c r="DR50" i="5" s="1"/>
  <c r="CH41" i="5"/>
  <c r="DP41" i="5" s="1"/>
  <c r="CJ41" i="5"/>
  <c r="DR41" i="5" s="1"/>
  <c r="CI41" i="5"/>
  <c r="DQ41" i="5" s="1"/>
  <c r="CK41" i="5"/>
  <c r="DS41" i="5" s="1"/>
  <c r="BY40" i="5"/>
  <c r="DG40" i="5" s="1"/>
  <c r="CA40" i="5"/>
  <c r="DI40" i="5" s="1"/>
  <c r="CC40" i="5"/>
  <c r="DK40" i="5" s="1"/>
  <c r="CG40" i="5"/>
  <c r="DO40" i="5" s="1"/>
  <c r="CK40" i="5"/>
  <c r="DS40" i="5" s="1"/>
  <c r="CM40" i="5"/>
  <c r="DU40" i="5" s="1"/>
  <c r="BZ40" i="5"/>
  <c r="DH40" i="5" s="1"/>
  <c r="CB40" i="5"/>
  <c r="DJ40" i="5" s="1"/>
  <c r="CD40" i="5"/>
  <c r="DL40" i="5" s="1"/>
  <c r="CH40" i="5"/>
  <c r="DP40" i="5" s="1"/>
  <c r="CL40" i="5"/>
  <c r="DT40" i="5" s="1"/>
  <c r="BZ39" i="5"/>
  <c r="DH39" i="5" s="1"/>
  <c r="CB39" i="5"/>
  <c r="DJ39" i="5" s="1"/>
  <c r="CD39" i="5"/>
  <c r="DL39" i="5" s="1"/>
  <c r="CF39" i="5"/>
  <c r="DN39" i="5" s="1"/>
  <c r="CJ39" i="5"/>
  <c r="DR39" i="5" s="1"/>
  <c r="BY39" i="5"/>
  <c r="DG39" i="5" s="1"/>
  <c r="CA39" i="5"/>
  <c r="DI39" i="5" s="1"/>
  <c r="CC39" i="5"/>
  <c r="DK39" i="5" s="1"/>
  <c r="CE39" i="5"/>
  <c r="DM39" i="5" s="1"/>
  <c r="CG39" i="5"/>
  <c r="DO39" i="5" s="1"/>
  <c r="CK39" i="5"/>
  <c r="DS39" i="5" s="1"/>
  <c r="BZ49" i="5"/>
  <c r="DH49" i="5" s="1"/>
  <c r="CB49" i="5"/>
  <c r="DJ49" i="5" s="1"/>
  <c r="CD49" i="5"/>
  <c r="DL49" i="5" s="1"/>
  <c r="CF49" i="5"/>
  <c r="DN49" i="5" s="1"/>
  <c r="CH49" i="5"/>
  <c r="DP49" i="5" s="1"/>
  <c r="CL49" i="5"/>
  <c r="DT49" i="5" s="1"/>
  <c r="CA49" i="5"/>
  <c r="DI49" i="5" s="1"/>
  <c r="CC49" i="5"/>
  <c r="DK49" i="5" s="1"/>
  <c r="CE49" i="5"/>
  <c r="DM49" i="5" s="1"/>
  <c r="CG49" i="5"/>
  <c r="DO49" i="5" s="1"/>
  <c r="CI49" i="5"/>
  <c r="DQ49" i="5" s="1"/>
  <c r="CM49" i="5"/>
  <c r="DU49" i="5" s="1"/>
  <c r="CI34" i="5"/>
  <c r="DQ34" i="5" s="1"/>
  <c r="CI33" i="5"/>
  <c r="DQ33" i="5" s="1"/>
  <c r="BZ3" i="5"/>
  <c r="DH3" i="5" s="1"/>
  <c r="CB3" i="5"/>
  <c r="DJ3" i="5" s="1"/>
  <c r="CD3" i="5"/>
  <c r="DL3" i="5" s="1"/>
  <c r="CH3" i="5"/>
  <c r="DP3" i="5" s="1"/>
  <c r="CJ3" i="5"/>
  <c r="DR3" i="5" s="1"/>
  <c r="CK3" i="5"/>
  <c r="DS3" i="5" s="1"/>
  <c r="E7" i="5"/>
  <c r="F7" i="5"/>
  <c r="G7" i="5"/>
  <c r="E8" i="5"/>
  <c r="F8" i="5"/>
  <c r="G8" i="5"/>
  <c r="E9" i="5"/>
  <c r="F9" i="5"/>
  <c r="G9" i="5"/>
  <c r="E10" i="5"/>
  <c r="F10" i="5"/>
  <c r="G10" i="5"/>
  <c r="E11" i="5"/>
  <c r="F11" i="5"/>
  <c r="G11" i="5"/>
  <c r="F6" i="5"/>
  <c r="G6" i="5"/>
  <c r="E6" i="5"/>
  <c r="D6" i="5"/>
  <c r="C6" i="5"/>
  <c r="B6" i="5"/>
  <c r="D282" i="4"/>
  <c r="D279" i="4"/>
  <c r="D281" i="4"/>
  <c r="D280" i="4"/>
  <c r="D29" i="5"/>
  <c r="D283" i="4"/>
  <c r="CL33" i="5" l="1"/>
  <c r="DT33" i="5" s="1"/>
  <c r="CD214" i="5"/>
  <c r="DL214" i="5" s="1"/>
  <c r="CG3" i="5"/>
  <c r="DO3" i="5" s="1"/>
  <c r="CK141" i="5"/>
  <c r="DS141" i="5" s="1"/>
  <c r="CH215" i="5"/>
  <c r="DP215" i="5" s="1"/>
  <c r="CA152" i="5"/>
  <c r="DI152" i="5" s="1"/>
  <c r="CM34" i="5"/>
  <c r="DU34" i="5" s="1"/>
  <c r="CJ48" i="5"/>
  <c r="DR48" i="5" s="1"/>
  <c r="F60" i="5"/>
  <c r="E76" i="5"/>
  <c r="CQ76" i="5" s="1"/>
  <c r="DH76" i="5" s="1"/>
  <c r="F82" i="5"/>
  <c r="CY82" i="5" s="1"/>
  <c r="DP82" i="5" s="1"/>
  <c r="CD141" i="5"/>
  <c r="DL141" i="5" s="1"/>
  <c r="CC141" i="5"/>
  <c r="DK141" i="5" s="1"/>
  <c r="CH58" i="5"/>
  <c r="CJ60" i="5"/>
  <c r="CL66" i="5"/>
  <c r="CJ68" i="5"/>
  <c r="BZ70" i="5"/>
  <c r="BZ72" i="5"/>
  <c r="CI74" i="5"/>
  <c r="BY76" i="5"/>
  <c r="CJ86" i="5"/>
  <c r="CB88" i="5"/>
  <c r="CK124" i="5"/>
  <c r="CA134" i="5"/>
  <c r="G70" i="5"/>
  <c r="CL94" i="5"/>
  <c r="DT94" i="5" s="1"/>
  <c r="CK34" i="5"/>
  <c r="DS34" i="5" s="1"/>
  <c r="CC48" i="5"/>
  <c r="DK48" i="5" s="1"/>
  <c r="F62" i="5"/>
  <c r="DA62" i="5" s="1"/>
  <c r="DR62" i="5" s="1"/>
  <c r="F76" i="5"/>
  <c r="E82" i="5"/>
  <c r="E124" i="5"/>
  <c r="CX124" i="5" s="1"/>
  <c r="CB141" i="5"/>
  <c r="DJ141" i="5" s="1"/>
  <c r="CA141" i="5"/>
  <c r="DI141" i="5" s="1"/>
  <c r="CC215" i="5"/>
  <c r="DK215" i="5" s="1"/>
  <c r="BZ58" i="5"/>
  <c r="CH60" i="5"/>
  <c r="CL62" i="5"/>
  <c r="CL64" i="5"/>
  <c r="CJ66" i="5"/>
  <c r="BZ68" i="5"/>
  <c r="CM70" i="5"/>
  <c r="CK72" i="5"/>
  <c r="BY74" i="5"/>
  <c r="CL84" i="5"/>
  <c r="CD86" i="5"/>
  <c r="CM88" i="5"/>
  <c r="CJ94" i="5"/>
  <c r="DR94" i="5" s="1"/>
  <c r="CK94" i="5"/>
  <c r="DS94" i="5" s="1"/>
  <c r="CJ126" i="5"/>
  <c r="F74" i="5"/>
  <c r="CD250" i="5"/>
  <c r="DL250" i="5" s="1"/>
  <c r="CE34" i="5"/>
  <c r="DM34" i="5" s="1"/>
  <c r="CG128" i="5"/>
  <c r="CY105" i="5"/>
  <c r="BZ222" i="5"/>
  <c r="DH222" i="5" s="1"/>
  <c r="CF3" i="5"/>
  <c r="DN3" i="5" s="1"/>
  <c r="CF34" i="5"/>
  <c r="DN34" i="5" s="1"/>
  <c r="BY34" i="5"/>
  <c r="DG34" i="5" s="1"/>
  <c r="F58" i="5"/>
  <c r="E66" i="5"/>
  <c r="DA66" i="5" s="1"/>
  <c r="DR66" i="5" s="1"/>
  <c r="G80" i="5"/>
  <c r="G86" i="5"/>
  <c r="CJ141" i="5"/>
  <c r="DR141" i="5" s="1"/>
  <c r="CI141" i="5"/>
  <c r="DQ141" i="5" s="1"/>
  <c r="CG58" i="5"/>
  <c r="CK60" i="5"/>
  <c r="CK62" i="5"/>
  <c r="CI64" i="5"/>
  <c r="BY66" i="5"/>
  <c r="CJ74" i="5"/>
  <c r="BZ76" i="5"/>
  <c r="CM80" i="5"/>
  <c r="CK82" i="5"/>
  <c r="CA84" i="5"/>
  <c r="BY86" i="5"/>
  <c r="CH94" i="5"/>
  <c r="DP94" i="5" s="1"/>
  <c r="CC94" i="5"/>
  <c r="DK94" i="5" s="1"/>
  <c r="CD132" i="5"/>
  <c r="BY152" i="5"/>
  <c r="DG152" i="5" s="1"/>
  <c r="CH207" i="5"/>
  <c r="DP207" i="5" s="1"/>
  <c r="CH229" i="5"/>
  <c r="DP229" i="5" s="1"/>
  <c r="BY168" i="5"/>
  <c r="DG168" i="5" s="1"/>
  <c r="CJ34" i="5"/>
  <c r="DR34" i="5" s="1"/>
  <c r="CL141" i="5"/>
  <c r="DT141" i="5" s="1"/>
  <c r="CE168" i="5"/>
  <c r="DM168" i="5" s="1"/>
  <c r="CB34" i="5"/>
  <c r="DJ34" i="5" s="1"/>
  <c r="CK35" i="5"/>
  <c r="DS35" i="5" s="1"/>
  <c r="E58" i="5"/>
  <c r="E80" i="5"/>
  <c r="E88" i="5"/>
  <c r="CH141" i="5"/>
  <c r="DP141" i="5" s="1"/>
  <c r="CG141" i="5"/>
  <c r="DO141" i="5" s="1"/>
  <c r="CL58" i="5"/>
  <c r="CC58" i="5"/>
  <c r="CI60" i="5"/>
  <c r="CG62" i="5"/>
  <c r="BY64" i="5"/>
  <c r="CL70" i="5"/>
  <c r="CL72" i="5"/>
  <c r="BZ74" i="5"/>
  <c r="CM76" i="5"/>
  <c r="CI80" i="5"/>
  <c r="CA82" i="5"/>
  <c r="BY84" i="5"/>
  <c r="CL88" i="5"/>
  <c r="CD94" i="5"/>
  <c r="DL94" i="5" s="1"/>
  <c r="CA94" i="5"/>
  <c r="DI94" i="5" s="1"/>
  <c r="CC132" i="5"/>
  <c r="CF152" i="5"/>
  <c r="DN152" i="5" s="1"/>
  <c r="CG207" i="5"/>
  <c r="DO207" i="5" s="1"/>
  <c r="CE229" i="5"/>
  <c r="DM229" i="5" s="1"/>
  <c r="CL34" i="5"/>
  <c r="DT34" i="5" s="1"/>
  <c r="CA34" i="5"/>
  <c r="DI34" i="5" s="1"/>
  <c r="CE94" i="5"/>
  <c r="DM94" i="5" s="1"/>
  <c r="CE130" i="5"/>
  <c r="BZ34" i="5"/>
  <c r="DH34" i="5" s="1"/>
  <c r="CJ35" i="5"/>
  <c r="DR35" i="5" s="1"/>
  <c r="G60" i="5"/>
  <c r="DA60" i="5" s="1"/>
  <c r="DR60" i="5" s="1"/>
  <c r="G76" i="5"/>
  <c r="F88" i="5"/>
  <c r="CF141" i="5"/>
  <c r="DN141" i="5" s="1"/>
  <c r="CJ58" i="5"/>
  <c r="BY58" i="5"/>
  <c r="CA60" i="5"/>
  <c r="CL68" i="5"/>
  <c r="CJ70" i="5"/>
  <c r="CB72" i="5"/>
  <c r="CM74" i="5"/>
  <c r="CI76" i="5"/>
  <c r="BY80" i="5"/>
  <c r="BY82" i="5"/>
  <c r="CH88" i="5"/>
  <c r="BZ94" i="5"/>
  <c r="DH94" i="5" s="1"/>
  <c r="CL124" i="5"/>
  <c r="CB134" i="5"/>
  <c r="CC140" i="5"/>
  <c r="DK140" i="5" s="1"/>
  <c r="BZ152" i="5"/>
  <c r="DH152" i="5" s="1"/>
  <c r="BY172" i="5"/>
  <c r="DG172" i="5" s="1"/>
  <c r="DB105" i="5"/>
  <c r="G64" i="5"/>
  <c r="G84" i="5"/>
  <c r="CL60" i="5"/>
  <c r="CA3" i="5"/>
  <c r="DI3" i="5" s="1"/>
  <c r="BJ3" i="5"/>
  <c r="CR3" i="5" s="1"/>
  <c r="BY50" i="5"/>
  <c r="DG50" i="5" s="1"/>
  <c r="BZ50" i="5"/>
  <c r="DH50" i="5" s="1"/>
  <c r="CK50" i="5"/>
  <c r="DS50" i="5" s="1"/>
  <c r="CL50" i="5"/>
  <c r="DT50" i="5" s="1"/>
  <c r="CI40" i="5"/>
  <c r="DQ40" i="5" s="1"/>
  <c r="CJ40" i="5"/>
  <c r="DR40" i="5" s="1"/>
  <c r="CE40" i="5"/>
  <c r="DM40" i="5" s="1"/>
  <c r="CF40" i="5"/>
  <c r="DN40" i="5" s="1"/>
  <c r="CH117" i="5"/>
  <c r="G117" i="5"/>
  <c r="CU66" i="5"/>
  <c r="CG111" i="5"/>
  <c r="BY121" i="5"/>
  <c r="CE217" i="5"/>
  <c r="DM217" i="5" s="1"/>
  <c r="CC109" i="5"/>
  <c r="CA115" i="5"/>
  <c r="CF117" i="5"/>
  <c r="CL219" i="5"/>
  <c r="DT219" i="5" s="1"/>
  <c r="CC219" i="5"/>
  <c r="DK219" i="5" s="1"/>
  <c r="CF211" i="5"/>
  <c r="DN211" i="5" s="1"/>
  <c r="CL211" i="5"/>
  <c r="DT211" i="5" s="1"/>
  <c r="CM149" i="5"/>
  <c r="DU149" i="5" s="1"/>
  <c r="CC149" i="5"/>
  <c r="DK149" i="5" s="1"/>
  <c r="CH149" i="5"/>
  <c r="DP149" i="5" s="1"/>
  <c r="BY149" i="5"/>
  <c r="DG149" i="5" s="1"/>
  <c r="CD149" i="5"/>
  <c r="DL149" i="5" s="1"/>
  <c r="CC137" i="5"/>
  <c r="DK137" i="5" s="1"/>
  <c r="CD137" i="5"/>
  <c r="DL137" i="5" s="1"/>
  <c r="BY137" i="5"/>
  <c r="DG137" i="5" s="1"/>
  <c r="BZ137" i="5"/>
  <c r="DH137" i="5" s="1"/>
  <c r="BY88" i="5"/>
  <c r="CJ88" i="5"/>
  <c r="CE88" i="5"/>
  <c r="BZ88" i="5"/>
  <c r="CG88" i="5"/>
  <c r="CD88" i="5"/>
  <c r="CA88" i="5"/>
  <c r="CF88" i="5"/>
  <c r="G88" i="5"/>
  <c r="CC88" i="5"/>
  <c r="CG86" i="5"/>
  <c r="CB86" i="5"/>
  <c r="E86" i="5"/>
  <c r="CI86" i="5"/>
  <c r="CF86" i="5"/>
  <c r="CC86" i="5"/>
  <c r="CH86" i="5"/>
  <c r="CE86" i="5"/>
  <c r="CL86" i="5"/>
  <c r="CG84" i="5"/>
  <c r="CD84" i="5"/>
  <c r="CH84" i="5"/>
  <c r="CI84" i="5"/>
  <c r="CC84" i="5"/>
  <c r="CJ84" i="5"/>
  <c r="F84" i="5"/>
  <c r="CE84" i="5"/>
  <c r="BZ84" i="5"/>
  <c r="CG82" i="5"/>
  <c r="CB82" i="5"/>
  <c r="G82" i="5"/>
  <c r="CI82" i="5"/>
  <c r="CF82" i="5"/>
  <c r="CC82" i="5"/>
  <c r="CH82" i="5"/>
  <c r="CE82" i="5"/>
  <c r="CL82" i="5"/>
  <c r="CC80" i="5"/>
  <c r="CE80" i="5"/>
  <c r="BZ80" i="5"/>
  <c r="CG80" i="5"/>
  <c r="CD80" i="5"/>
  <c r="CA80" i="5"/>
  <c r="CF80" i="5"/>
  <c r="CJ80" i="5"/>
  <c r="CG78" i="5"/>
  <c r="F78" i="5"/>
  <c r="CB78" i="5"/>
  <c r="E78" i="5"/>
  <c r="BZ78" i="5"/>
  <c r="CE76" i="5"/>
  <c r="CF76" i="5"/>
  <c r="CG76" i="5"/>
  <c r="CH76" i="5"/>
  <c r="CA76" i="5"/>
  <c r="CB76" i="5"/>
  <c r="CC76" i="5"/>
  <c r="CD76" i="5"/>
  <c r="E74" i="5"/>
  <c r="CE74" i="5"/>
  <c r="CF74" i="5"/>
  <c r="CH74" i="5"/>
  <c r="CG74" i="5"/>
  <c r="CA74" i="5"/>
  <c r="CB74" i="5"/>
  <c r="CC74" i="5"/>
  <c r="CD74" i="5"/>
  <c r="G72" i="5"/>
  <c r="CF72" i="5"/>
  <c r="CG72" i="5"/>
  <c r="CH72" i="5"/>
  <c r="CI72" i="5"/>
  <c r="CJ72" i="5"/>
  <c r="CC72" i="5"/>
  <c r="CD72" i="5"/>
  <c r="CE72" i="5"/>
  <c r="F70" i="5"/>
  <c r="CE70" i="5"/>
  <c r="CF70" i="5"/>
  <c r="CG70" i="5"/>
  <c r="CH70" i="5"/>
  <c r="CA70" i="5"/>
  <c r="CB70" i="5"/>
  <c r="CC70" i="5"/>
  <c r="CD70" i="5"/>
  <c r="F68" i="5"/>
  <c r="CE68" i="5"/>
  <c r="CF68" i="5"/>
  <c r="CG68" i="5"/>
  <c r="CH68" i="5"/>
  <c r="E68" i="5"/>
  <c r="CA68" i="5"/>
  <c r="CB68" i="5"/>
  <c r="CC68" i="5"/>
  <c r="CD68" i="5"/>
  <c r="CD66" i="5"/>
  <c r="CE66" i="5"/>
  <c r="CF66" i="5"/>
  <c r="G66" i="5"/>
  <c r="CH66" i="5"/>
  <c r="CG66" i="5"/>
  <c r="CA66" i="5"/>
  <c r="CB66" i="5"/>
  <c r="F66" i="5"/>
  <c r="CW66" i="5" s="1"/>
  <c r="DN66" i="5" s="1"/>
  <c r="CC66" i="5"/>
  <c r="E64" i="5"/>
  <c r="CE64" i="5"/>
  <c r="CF64" i="5"/>
  <c r="CG64" i="5"/>
  <c r="CH64" i="5"/>
  <c r="CA64" i="5"/>
  <c r="CB64" i="5"/>
  <c r="CC64" i="5"/>
  <c r="CD64" i="5"/>
  <c r="CC62" i="5"/>
  <c r="CD62" i="5"/>
  <c r="CE62" i="5"/>
  <c r="CF62" i="5"/>
  <c r="BY62" i="5"/>
  <c r="BZ62" i="5"/>
  <c r="G62" i="5"/>
  <c r="DC62" i="5" s="1"/>
  <c r="DT62" i="5" s="1"/>
  <c r="CA62" i="5"/>
  <c r="CB62" i="5"/>
  <c r="CC60" i="5"/>
  <c r="CD60" i="5"/>
  <c r="E60" i="5"/>
  <c r="DD60" i="5" s="1"/>
  <c r="DU60" i="5" s="1"/>
  <c r="CE60" i="5"/>
  <c r="BY60" i="5"/>
  <c r="BZ60" i="5"/>
  <c r="CE58" i="5"/>
  <c r="CF58" i="5"/>
  <c r="CA58" i="5"/>
  <c r="CB58" i="5"/>
  <c r="BU3" i="5"/>
  <c r="DC3" i="5" s="1"/>
  <c r="CL3" i="5"/>
  <c r="DT3" i="5" s="1"/>
  <c r="BN3" i="5"/>
  <c r="CV3" i="5" s="1"/>
  <c r="CE3" i="5"/>
  <c r="DM3" i="5" s="1"/>
  <c r="CZ105" i="5"/>
  <c r="CD183" i="5"/>
  <c r="CD171" i="5"/>
  <c r="CD34" i="5"/>
  <c r="DL34" i="5" s="1"/>
  <c r="CC34" i="5"/>
  <c r="DK34" i="5" s="1"/>
  <c r="CK49" i="5"/>
  <c r="DS49" i="5" s="1"/>
  <c r="CJ49" i="5"/>
  <c r="DR49" i="5" s="1"/>
  <c r="CI39" i="5"/>
  <c r="DQ39" i="5" s="1"/>
  <c r="CH39" i="5"/>
  <c r="DP39" i="5" s="1"/>
  <c r="CF130" i="5"/>
  <c r="CG138" i="5"/>
  <c r="DO138" i="5" s="1"/>
  <c r="CB140" i="5"/>
  <c r="DJ140" i="5" s="1"/>
  <c r="CA150" i="5"/>
  <c r="DI150" i="5" s="1"/>
  <c r="CF220" i="5"/>
  <c r="DN220" i="5" s="1"/>
  <c r="CD105" i="5"/>
  <c r="CF213" i="5"/>
  <c r="DN213" i="5" s="1"/>
  <c r="CH34" i="5"/>
  <c r="DP34" i="5" s="1"/>
  <c r="CM39" i="5"/>
  <c r="DU39" i="5" s="1"/>
  <c r="CH128" i="5"/>
  <c r="CK138" i="5"/>
  <c r="DS138" i="5" s="1"/>
  <c r="CD138" i="5"/>
  <c r="DL138" i="5" s="1"/>
  <c r="CI150" i="5"/>
  <c r="DQ150" i="5" s="1"/>
  <c r="CA212" i="5"/>
  <c r="DI212" i="5" s="1"/>
  <c r="BZ204" i="5"/>
  <c r="DH204" i="5" s="1"/>
  <c r="CJ105" i="5"/>
  <c r="CA172" i="5"/>
  <c r="DI172" i="5" s="1"/>
  <c r="CB236" i="5"/>
  <c r="DJ236" i="5" s="1"/>
  <c r="CF206" i="5"/>
  <c r="DN206" i="5" s="1"/>
  <c r="CK33" i="5"/>
  <c r="DS33" i="5" s="1"/>
  <c r="BZ56" i="5"/>
  <c r="F119" i="5"/>
  <c r="G124" i="5"/>
  <c r="F130" i="5"/>
  <c r="F134" i="5"/>
  <c r="CL145" i="5"/>
  <c r="DT145" i="5" s="1"/>
  <c r="CK145" i="5"/>
  <c r="DS145" i="5" s="1"/>
  <c r="CJ119" i="5"/>
  <c r="CM124" i="5"/>
  <c r="CL126" i="5"/>
  <c r="CK126" i="5"/>
  <c r="CJ128" i="5"/>
  <c r="CI128" i="5"/>
  <c r="CH130" i="5"/>
  <c r="CG130" i="5"/>
  <c r="CF132" i="5"/>
  <c r="CE132" i="5"/>
  <c r="CD134" i="5"/>
  <c r="CC134" i="5"/>
  <c r="CE140" i="5"/>
  <c r="DM140" i="5" s="1"/>
  <c r="CD140" i="5"/>
  <c r="DL140" i="5" s="1"/>
  <c r="CF201" i="5"/>
  <c r="DN201" i="5" s="1"/>
  <c r="CH214" i="5"/>
  <c r="DP214" i="5" s="1"/>
  <c r="BY214" i="5"/>
  <c r="DG214" i="5" s="1"/>
  <c r="CD222" i="5"/>
  <c r="DL222" i="5" s="1"/>
  <c r="CM206" i="5"/>
  <c r="DU206" i="5" s="1"/>
  <c r="CB176" i="5"/>
  <c r="DJ176" i="5" s="1"/>
  <c r="CH201" i="5"/>
  <c r="DP201" i="5" s="1"/>
  <c r="CG206" i="5"/>
  <c r="DO206" i="5" s="1"/>
  <c r="CJ33" i="5"/>
  <c r="DR33" i="5" s="1"/>
  <c r="CU104" i="5"/>
  <c r="E111" i="5"/>
  <c r="F126" i="5"/>
  <c r="E130" i="5"/>
  <c r="CH145" i="5"/>
  <c r="DP145" i="5" s="1"/>
  <c r="CG145" i="5"/>
  <c r="DO145" i="5" s="1"/>
  <c r="BZ151" i="5"/>
  <c r="BY151" i="5"/>
  <c r="CB213" i="5"/>
  <c r="DJ213" i="5" s="1"/>
  <c r="CH217" i="5"/>
  <c r="DP217" i="5" s="1"/>
  <c r="CI106" i="5"/>
  <c r="CH106" i="5"/>
  <c r="CF108" i="5"/>
  <c r="CA108" i="5"/>
  <c r="BZ110" i="5"/>
  <c r="CF111" i="5"/>
  <c r="CI112" i="5"/>
  <c r="CH114" i="5"/>
  <c r="CC114" i="5"/>
  <c r="CB116" i="5"/>
  <c r="CG117" i="5"/>
  <c r="CK118" i="5"/>
  <c r="CJ120" i="5"/>
  <c r="CC120" i="5"/>
  <c r="BZ122" i="5"/>
  <c r="CJ124" i="5"/>
  <c r="CI124" i="5"/>
  <c r="CH126" i="5"/>
  <c r="CG126" i="5"/>
  <c r="CF128" i="5"/>
  <c r="CE128" i="5"/>
  <c r="CD130" i="5"/>
  <c r="CC130" i="5"/>
  <c r="CB132" i="5"/>
  <c r="CA132" i="5"/>
  <c r="BZ134" i="5"/>
  <c r="BY134" i="5"/>
  <c r="CA140" i="5"/>
  <c r="DI140" i="5" s="1"/>
  <c r="BZ140" i="5"/>
  <c r="DH140" i="5" s="1"/>
  <c r="CL205" i="5"/>
  <c r="DT205" i="5" s="1"/>
  <c r="BZ214" i="5"/>
  <c r="DH214" i="5" s="1"/>
  <c r="CE206" i="5"/>
  <c r="DM206" i="5" s="1"/>
  <c r="CM221" i="5"/>
  <c r="CF172" i="5"/>
  <c r="DN172" i="5" s="1"/>
  <c r="CD236" i="5"/>
  <c r="DL236" i="5" s="1"/>
  <c r="CH206" i="5"/>
  <c r="DP206" i="5" s="1"/>
  <c r="CG213" i="5"/>
  <c r="DO213" i="5" s="1"/>
  <c r="BY217" i="5"/>
  <c r="DG217" i="5" s="1"/>
  <c r="CC3" i="5"/>
  <c r="DK3" i="5" s="1"/>
  <c r="E132" i="5"/>
  <c r="CB109" i="5"/>
  <c r="BZ115" i="5"/>
  <c r="CD124" i="5"/>
  <c r="CC124" i="5"/>
  <c r="CB126" i="5"/>
  <c r="CA126" i="5"/>
  <c r="BZ128" i="5"/>
  <c r="BY128" i="5"/>
  <c r="CM130" i="5"/>
  <c r="CL132" i="5"/>
  <c r="CK132" i="5"/>
  <c r="CJ134" i="5"/>
  <c r="CI134" i="5"/>
  <c r="CK140" i="5"/>
  <c r="DS140" i="5" s="1"/>
  <c r="CJ140" i="5"/>
  <c r="DR140" i="5" s="1"/>
  <c r="CG214" i="5"/>
  <c r="DO214" i="5" s="1"/>
  <c r="CA222" i="5"/>
  <c r="DI222" i="5" s="1"/>
  <c r="CB206" i="5"/>
  <c r="DJ206" i="5" s="1"/>
  <c r="CG172" i="5"/>
  <c r="DO172" i="5" s="1"/>
  <c r="CF236" i="5"/>
  <c r="DN236" i="5" s="1"/>
  <c r="G132" i="5"/>
  <c r="DA132" i="5" s="1"/>
  <c r="DR132" i="5" s="1"/>
  <c r="CF124" i="5"/>
  <c r="CD126" i="5"/>
  <c r="CB128" i="5"/>
  <c r="BY130" i="5"/>
  <c r="CM140" i="5"/>
  <c r="DU140" i="5" s="1"/>
  <c r="F128" i="5"/>
  <c r="CA145" i="5"/>
  <c r="DI145" i="5" s="1"/>
  <c r="CG200" i="5"/>
  <c r="DO200" i="5" s="1"/>
  <c r="CE53" i="5"/>
  <c r="DM53" i="5" s="1"/>
  <c r="F109" i="5"/>
  <c r="CR118" i="5"/>
  <c r="G128" i="5"/>
  <c r="G134" i="5"/>
  <c r="CB143" i="5"/>
  <c r="DJ143" i="5" s="1"/>
  <c r="BZ145" i="5"/>
  <c r="DH145" i="5" s="1"/>
  <c r="BY145" i="5"/>
  <c r="DG145" i="5" s="1"/>
  <c r="CH151" i="5"/>
  <c r="CG151" i="5"/>
  <c r="CK209" i="5"/>
  <c r="DS209" i="5" s="1"/>
  <c r="CK213" i="5"/>
  <c r="DS213" i="5" s="1"/>
  <c r="CA106" i="5"/>
  <c r="DI106" i="5" s="1"/>
  <c r="CL107" i="5"/>
  <c r="CK108" i="5"/>
  <c r="CL110" i="5"/>
  <c r="CC110" i="5"/>
  <c r="CD112" i="5"/>
  <c r="CK113" i="5"/>
  <c r="CK114" i="5"/>
  <c r="CL116" i="5"/>
  <c r="CE116" i="5"/>
  <c r="CD118" i="5"/>
  <c r="BY118" i="5"/>
  <c r="CM120" i="5"/>
  <c r="CJ122" i="5"/>
  <c r="CE122" i="5"/>
  <c r="CV122" i="5" s="1"/>
  <c r="DM122" i="5" s="1"/>
  <c r="CB124" i="5"/>
  <c r="CA124" i="5"/>
  <c r="BZ126" i="5"/>
  <c r="BY126" i="5"/>
  <c r="CM128" i="5"/>
  <c r="CL130" i="5"/>
  <c r="CK130" i="5"/>
  <c r="CJ132" i="5"/>
  <c r="CI132" i="5"/>
  <c r="CH134" i="5"/>
  <c r="CG134" i="5"/>
  <c r="CI140" i="5"/>
  <c r="DQ140" i="5" s="1"/>
  <c r="CH140" i="5"/>
  <c r="DP140" i="5" s="1"/>
  <c r="CE205" i="5"/>
  <c r="DM205" i="5" s="1"/>
  <c r="CJ214" i="5"/>
  <c r="DR214" i="5" s="1"/>
  <c r="CC214" i="5"/>
  <c r="DK214" i="5" s="1"/>
  <c r="BY222" i="5"/>
  <c r="DG222" i="5" s="1"/>
  <c r="CC206" i="5"/>
  <c r="DK206" i="5" s="1"/>
  <c r="BZ206" i="5"/>
  <c r="DH206" i="5" s="1"/>
  <c r="CF229" i="5"/>
  <c r="DN229" i="5" s="1"/>
  <c r="G126" i="5"/>
  <c r="F132" i="5"/>
  <c r="CH124" i="5"/>
  <c r="CG124" i="5"/>
  <c r="CF126" i="5"/>
  <c r="CE126" i="5"/>
  <c r="CD128" i="5"/>
  <c r="CC128" i="5"/>
  <c r="CB130" i="5"/>
  <c r="CA130" i="5"/>
  <c r="BZ132" i="5"/>
  <c r="BY132" i="5"/>
  <c r="CM134" i="5"/>
  <c r="BY140" i="5"/>
  <c r="DG140" i="5" s="1"/>
  <c r="CM214" i="5"/>
  <c r="DU214" i="5" s="1"/>
  <c r="CG222" i="5"/>
  <c r="DO222" i="5" s="1"/>
  <c r="CL206" i="5"/>
  <c r="DT206" i="5" s="1"/>
  <c r="CB172" i="5"/>
  <c r="DJ172" i="5" s="1"/>
  <c r="DS105" i="5"/>
  <c r="E126" i="5"/>
  <c r="CE124" i="5"/>
  <c r="CC126" i="5"/>
  <c r="CA128" i="5"/>
  <c r="BZ130" i="5"/>
  <c r="CM132" i="5"/>
  <c r="CL134" i="5"/>
  <c r="CK134" i="5"/>
  <c r="CL140" i="5"/>
  <c r="DT140" i="5" s="1"/>
  <c r="CK214" i="5"/>
  <c r="DS214" i="5" s="1"/>
  <c r="CC222" i="5"/>
  <c r="DK222" i="5" s="1"/>
  <c r="CJ206" i="5"/>
  <c r="DR206" i="5" s="1"/>
  <c r="CB145" i="5"/>
  <c r="DJ145" i="5" s="1"/>
  <c r="CI3" i="5"/>
  <c r="DQ3" i="5" s="1"/>
  <c r="BY53" i="5"/>
  <c r="DG53" i="5" s="1"/>
  <c r="CX114" i="5"/>
  <c r="DO114" i="5" s="1"/>
  <c r="F124" i="5"/>
  <c r="E128" i="5"/>
  <c r="E134" i="5"/>
  <c r="CA143" i="5"/>
  <c r="DI143" i="5" s="1"/>
  <c r="CM147" i="5"/>
  <c r="DU147" i="5" s="1"/>
  <c r="CF151" i="5"/>
  <c r="CD209" i="5"/>
  <c r="DL209" i="5" s="1"/>
  <c r="CC213" i="5"/>
  <c r="DK213" i="5" s="1"/>
  <c r="CK107" i="5"/>
  <c r="CG108" i="5"/>
  <c r="CH110" i="5"/>
  <c r="CA110" i="5"/>
  <c r="BZ112" i="5"/>
  <c r="CJ113" i="5"/>
  <c r="CI114" i="5"/>
  <c r="CH116" i="5"/>
  <c r="CC116" i="5"/>
  <c r="CB118" i="5"/>
  <c r="CK119" i="5"/>
  <c r="CK120" i="5"/>
  <c r="CH122" i="5"/>
  <c r="CY122" i="5" s="1"/>
  <c r="DP122" i="5" s="1"/>
  <c r="CC122" i="5"/>
  <c r="BZ124" i="5"/>
  <c r="CL128" i="5"/>
  <c r="CJ130" i="5"/>
  <c r="CH132" i="5"/>
  <c r="CF134" i="5"/>
  <c r="CG140" i="5"/>
  <c r="DO140" i="5" s="1"/>
  <c r="CI201" i="5"/>
  <c r="DQ201" i="5" s="1"/>
  <c r="BY205" i="5"/>
  <c r="DG205" i="5" s="1"/>
  <c r="CB214" i="5"/>
  <c r="DJ214" i="5" s="1"/>
  <c r="CA214" i="5"/>
  <c r="DI214" i="5" s="1"/>
  <c r="CF222" i="5"/>
  <c r="DN222" i="5" s="1"/>
  <c r="BY206" i="5"/>
  <c r="DG206" i="5" s="1"/>
  <c r="CG229" i="5"/>
  <c r="DO229" i="5" s="1"/>
  <c r="CI107" i="5"/>
  <c r="CL121" i="5"/>
  <c r="BY3" i="5"/>
  <c r="DG3" i="5" s="1"/>
  <c r="E109" i="5"/>
  <c r="CV109" i="5" s="1"/>
  <c r="DM109" i="5" s="1"/>
  <c r="F117" i="5"/>
  <c r="G133" i="5"/>
  <c r="CM143" i="5"/>
  <c r="DU143" i="5" s="1"/>
  <c r="CJ147" i="5"/>
  <c r="DR147" i="5" s="1"/>
  <c r="CI147" i="5"/>
  <c r="DQ147" i="5" s="1"/>
  <c r="BZ183" i="5"/>
  <c r="CQ183" i="5" s="1"/>
  <c r="BY183" i="5"/>
  <c r="CC209" i="5"/>
  <c r="DK209" i="5" s="1"/>
  <c r="BZ209" i="5"/>
  <c r="DH209" i="5" s="1"/>
  <c r="CK217" i="5"/>
  <c r="DS217" i="5" s="1"/>
  <c r="CD217" i="5"/>
  <c r="DL217" i="5" s="1"/>
  <c r="CH107" i="5"/>
  <c r="CG107" i="5"/>
  <c r="BY109" i="5"/>
  <c r="CC111" i="5"/>
  <c r="CB111" i="5"/>
  <c r="CG113" i="5"/>
  <c r="CF113" i="5"/>
  <c r="CM115" i="5"/>
  <c r="CL115" i="5"/>
  <c r="CC117" i="5"/>
  <c r="CB117" i="5"/>
  <c r="CG119" i="5"/>
  <c r="CF119" i="5"/>
  <c r="CK121" i="5"/>
  <c r="CJ121" i="5"/>
  <c r="CE201" i="5"/>
  <c r="DM201" i="5" s="1"/>
  <c r="CB201" i="5"/>
  <c r="DJ201" i="5" s="1"/>
  <c r="CD229" i="5"/>
  <c r="DL229" i="5" s="1"/>
  <c r="CC229" i="5"/>
  <c r="DK229" i="5" s="1"/>
  <c r="DB220" i="5"/>
  <c r="CG33" i="5"/>
  <c r="DO33" i="5" s="1"/>
  <c r="CF41" i="5"/>
  <c r="DN41" i="5" s="1"/>
  <c r="G107" i="5"/>
  <c r="G115" i="5"/>
  <c r="E123" i="5"/>
  <c r="CM3" i="5"/>
  <c r="DU3" i="5" s="1"/>
  <c r="CL14" i="5"/>
  <c r="DT14" i="5" s="1"/>
  <c r="CE33" i="5"/>
  <c r="DM33" i="5" s="1"/>
  <c r="CD33" i="5"/>
  <c r="DL33" i="5" s="1"/>
  <c r="CB48" i="5"/>
  <c r="DJ48" i="5" s="1"/>
  <c r="CE41" i="5"/>
  <c r="DM41" i="5" s="1"/>
  <c r="CD41" i="5"/>
  <c r="DL41" i="5" s="1"/>
  <c r="CJ53" i="5"/>
  <c r="DR53" i="5" s="1"/>
  <c r="CE56" i="5"/>
  <c r="CX66" i="5"/>
  <c r="DO66" i="5" s="1"/>
  <c r="E107" i="5"/>
  <c r="E115" i="5"/>
  <c r="CL143" i="5"/>
  <c r="DT143" i="5" s="1"/>
  <c r="CK143" i="5"/>
  <c r="DS143" i="5" s="1"/>
  <c r="CH147" i="5"/>
  <c r="DP147" i="5" s="1"/>
  <c r="CG147" i="5"/>
  <c r="DO147" i="5" s="1"/>
  <c r="BZ170" i="5"/>
  <c r="CM183" i="5"/>
  <c r="DD183" i="5" s="1"/>
  <c r="BY209" i="5"/>
  <c r="DG209" i="5" s="1"/>
  <c r="CG217" i="5"/>
  <c r="DO217" i="5" s="1"/>
  <c r="CB217" i="5"/>
  <c r="DJ217" i="5" s="1"/>
  <c r="CF107" i="5"/>
  <c r="CE107" i="5"/>
  <c r="CM109" i="5"/>
  <c r="CL109" i="5"/>
  <c r="CA111" i="5"/>
  <c r="BZ111" i="5"/>
  <c r="CE113" i="5"/>
  <c r="CD113" i="5"/>
  <c r="CK115" i="5"/>
  <c r="CJ115" i="5"/>
  <c r="CA117" i="5"/>
  <c r="BZ117" i="5"/>
  <c r="CE119" i="5"/>
  <c r="CD119" i="5"/>
  <c r="CI121" i="5"/>
  <c r="CH121" i="5"/>
  <c r="CA148" i="5"/>
  <c r="DI148" i="5" s="1"/>
  <c r="CC201" i="5"/>
  <c r="DK201" i="5" s="1"/>
  <c r="BZ201" i="5"/>
  <c r="DH201" i="5" s="1"/>
  <c r="CB229" i="5"/>
  <c r="DJ229" i="5" s="1"/>
  <c r="CA229" i="5"/>
  <c r="DI229" i="5" s="1"/>
  <c r="BZ180" i="5"/>
  <c r="DH180" i="5" s="1"/>
  <c r="CM176" i="5"/>
  <c r="DU176" i="5" s="1"/>
  <c r="CI14" i="5"/>
  <c r="DQ14" i="5" s="1"/>
  <c r="G109" i="5"/>
  <c r="BZ143" i="5"/>
  <c r="DH143" i="5" s="1"/>
  <c r="CA183" i="5"/>
  <c r="CA217" i="5"/>
  <c r="DI217" i="5" s="1"/>
  <c r="CJ107" i="5"/>
  <c r="BZ109" i="5"/>
  <c r="CD117" i="5"/>
  <c r="CC14" i="5"/>
  <c r="DK14" i="5" s="1"/>
  <c r="CL53" i="5"/>
  <c r="DT53" i="5" s="1"/>
  <c r="CC33" i="5"/>
  <c r="DK33" i="5" s="1"/>
  <c r="CM48" i="5"/>
  <c r="DU48" i="5" s="1"/>
  <c r="CC41" i="5"/>
  <c r="DK41" i="5" s="1"/>
  <c r="CB41" i="5"/>
  <c r="DJ41" i="5" s="1"/>
  <c r="CM53" i="5"/>
  <c r="DU53" i="5" s="1"/>
  <c r="CH53" i="5"/>
  <c r="DP53" i="5" s="1"/>
  <c r="D16" i="5"/>
  <c r="CG16" i="5" s="1"/>
  <c r="DO16" i="5" s="1"/>
  <c r="F107" i="5"/>
  <c r="E113" i="5"/>
  <c r="F115" i="5"/>
  <c r="CW115" i="5" s="1"/>
  <c r="E121" i="5"/>
  <c r="CJ143" i="5"/>
  <c r="DR143" i="5" s="1"/>
  <c r="CI143" i="5"/>
  <c r="DQ143" i="5" s="1"/>
  <c r="CF147" i="5"/>
  <c r="DN147" i="5" s="1"/>
  <c r="CE147" i="5"/>
  <c r="DM147" i="5" s="1"/>
  <c r="CL183" i="5"/>
  <c r="CK183" i="5"/>
  <c r="CM209" i="5"/>
  <c r="DU209" i="5" s="1"/>
  <c r="CL209" i="5"/>
  <c r="DT209" i="5" s="1"/>
  <c r="CC217" i="5"/>
  <c r="DK217" i="5" s="1"/>
  <c r="BZ217" i="5"/>
  <c r="DH217" i="5" s="1"/>
  <c r="CD107" i="5"/>
  <c r="CC107" i="5"/>
  <c r="CK109" i="5"/>
  <c r="CJ109" i="5"/>
  <c r="BY111" i="5"/>
  <c r="CC113" i="5"/>
  <c r="CB113" i="5"/>
  <c r="CI115" i="5"/>
  <c r="CH115" i="5"/>
  <c r="BY117" i="5"/>
  <c r="CC119" i="5"/>
  <c r="CB119" i="5"/>
  <c r="CG121" i="5"/>
  <c r="CF121" i="5"/>
  <c r="CA123" i="5"/>
  <c r="CA201" i="5"/>
  <c r="DI201" i="5" s="1"/>
  <c r="CI203" i="5"/>
  <c r="DQ203" i="5" s="1"/>
  <c r="BZ229" i="5"/>
  <c r="DH229" i="5" s="1"/>
  <c r="BY229" i="5"/>
  <c r="DG229" i="5" s="1"/>
  <c r="BZ172" i="5"/>
  <c r="DH172" i="5" s="1"/>
  <c r="CF48" i="5"/>
  <c r="DN48" i="5" s="1"/>
  <c r="CI56" i="5"/>
  <c r="BY143" i="5"/>
  <c r="DG143" i="5" s="1"/>
  <c r="CL147" i="5"/>
  <c r="DT147" i="5" s="1"/>
  <c r="CG209" i="5"/>
  <c r="DO209" i="5" s="1"/>
  <c r="CF217" i="5"/>
  <c r="DN217" i="5" s="1"/>
  <c r="CA109" i="5"/>
  <c r="CE111" i="5"/>
  <c r="CH113" i="5"/>
  <c r="CM121" i="5"/>
  <c r="CD201" i="5"/>
  <c r="DL201" i="5" s="1"/>
  <c r="CD48" i="5"/>
  <c r="DL48" i="5" s="1"/>
  <c r="CD14" i="5"/>
  <c r="DL14" i="5" s="1"/>
  <c r="CA33" i="5"/>
  <c r="DI33" i="5" s="1"/>
  <c r="BZ33" i="5"/>
  <c r="DH33" i="5" s="1"/>
  <c r="CK48" i="5"/>
  <c r="DS48" i="5" s="1"/>
  <c r="CA41" i="5"/>
  <c r="DI41" i="5" s="1"/>
  <c r="BZ41" i="5"/>
  <c r="DH41" i="5" s="1"/>
  <c r="CK53" i="5"/>
  <c r="DS53" i="5" s="1"/>
  <c r="CF53" i="5"/>
  <c r="DN53" i="5" s="1"/>
  <c r="D18" i="5"/>
  <c r="CB18" i="5" s="1"/>
  <c r="DJ18" i="5" s="1"/>
  <c r="CT105" i="5"/>
  <c r="F113" i="5"/>
  <c r="F121" i="5"/>
  <c r="CZ121" i="5" s="1"/>
  <c r="CH143" i="5"/>
  <c r="DP143" i="5" s="1"/>
  <c r="CG143" i="5"/>
  <c r="DO143" i="5" s="1"/>
  <c r="CD147" i="5"/>
  <c r="DL147" i="5" s="1"/>
  <c r="CC147" i="5"/>
  <c r="DK147" i="5" s="1"/>
  <c r="CJ183" i="5"/>
  <c r="CI183" i="5"/>
  <c r="CI209" i="5"/>
  <c r="DQ209" i="5" s="1"/>
  <c r="CJ209" i="5"/>
  <c r="DR209" i="5" s="1"/>
  <c r="CB107" i="5"/>
  <c r="CA107" i="5"/>
  <c r="CI109" i="5"/>
  <c r="CH109" i="5"/>
  <c r="CM111" i="5"/>
  <c r="CL111" i="5"/>
  <c r="CA113" i="5"/>
  <c r="BZ113" i="5"/>
  <c r="CG115" i="5"/>
  <c r="CF115" i="5"/>
  <c r="CM117" i="5"/>
  <c r="CL117" i="5"/>
  <c r="CA119" i="5"/>
  <c r="BZ119" i="5"/>
  <c r="CE121" i="5"/>
  <c r="CD121" i="5"/>
  <c r="CH123" i="5"/>
  <c r="BY125" i="5"/>
  <c r="CI127" i="5"/>
  <c r="CL184" i="5"/>
  <c r="DT184" i="5" s="1"/>
  <c r="CL201" i="5"/>
  <c r="DT201" i="5" s="1"/>
  <c r="CG203" i="5"/>
  <c r="DO203" i="5" s="1"/>
  <c r="CM229" i="5"/>
  <c r="DU229" i="5" s="1"/>
  <c r="CA48" i="5"/>
  <c r="DI48" i="5" s="1"/>
  <c r="CI113" i="5"/>
  <c r="BY115" i="5"/>
  <c r="CE117" i="5"/>
  <c r="CH119" i="5"/>
  <c r="CG201" i="5"/>
  <c r="DO201" i="5" s="1"/>
  <c r="CG41" i="5"/>
  <c r="DO41" i="5" s="1"/>
  <c r="CF14" i="5"/>
  <c r="DN14" i="5" s="1"/>
  <c r="CB33" i="5"/>
  <c r="DJ33" i="5" s="1"/>
  <c r="BY41" i="5"/>
  <c r="DG41" i="5" s="1"/>
  <c r="CI53" i="5"/>
  <c r="DQ53" i="5" s="1"/>
  <c r="D15" i="5"/>
  <c r="BY15" i="5" s="1"/>
  <c r="DG15" i="5" s="1"/>
  <c r="F111" i="5"/>
  <c r="G113" i="5"/>
  <c r="DC113" i="5" s="1"/>
  <c r="DT113" i="5" s="1"/>
  <c r="G119" i="5"/>
  <c r="G121" i="5"/>
  <c r="CF143" i="5"/>
  <c r="DN143" i="5" s="1"/>
  <c r="CE143" i="5"/>
  <c r="DM143" i="5" s="1"/>
  <c r="CB147" i="5"/>
  <c r="DJ147" i="5" s="1"/>
  <c r="CA147" i="5"/>
  <c r="DI147" i="5" s="1"/>
  <c r="CH183" i="5"/>
  <c r="CG183" i="5"/>
  <c r="CX183" i="5" s="1"/>
  <c r="CE209" i="5"/>
  <c r="DM209" i="5" s="1"/>
  <c r="CH209" i="5"/>
  <c r="DP209" i="5" s="1"/>
  <c r="CM217" i="5"/>
  <c r="DU217" i="5" s="1"/>
  <c r="CL217" i="5"/>
  <c r="DT217" i="5" s="1"/>
  <c r="BZ107" i="5"/>
  <c r="BY107" i="5"/>
  <c r="CG109" i="5"/>
  <c r="CF109" i="5"/>
  <c r="CK111" i="5"/>
  <c r="CJ111" i="5"/>
  <c r="BY113" i="5"/>
  <c r="CE115" i="5"/>
  <c r="CD115" i="5"/>
  <c r="CK117" i="5"/>
  <c r="CJ117" i="5"/>
  <c r="BY119" i="5"/>
  <c r="CC121" i="5"/>
  <c r="CB121" i="5"/>
  <c r="CA127" i="5"/>
  <c r="CG129" i="5"/>
  <c r="CL133" i="5"/>
  <c r="CJ136" i="5"/>
  <c r="CM201" i="5"/>
  <c r="DU201" i="5" s="1"/>
  <c r="CJ201" i="5"/>
  <c r="DR201" i="5" s="1"/>
  <c r="BY203" i="5"/>
  <c r="DG203" i="5" s="1"/>
  <c r="CL229" i="5"/>
  <c r="DT229" i="5" s="1"/>
  <c r="CK229" i="5"/>
  <c r="DS229" i="5" s="1"/>
  <c r="E117" i="5"/>
  <c r="CK147" i="5"/>
  <c r="DS147" i="5" s="1"/>
  <c r="CB183" i="5"/>
  <c r="CB209" i="5"/>
  <c r="DJ209" i="5" s="1"/>
  <c r="CD111" i="5"/>
  <c r="CI119" i="5"/>
  <c r="CF33" i="5"/>
  <c r="DN33" i="5" s="1"/>
  <c r="CG56" i="5"/>
  <c r="D43" i="5"/>
  <c r="D46" i="5" s="1"/>
  <c r="CG46" i="5" s="1"/>
  <c r="DO46" i="5" s="1"/>
  <c r="CM31" i="5"/>
  <c r="DU31" i="5" s="1"/>
  <c r="BY14" i="5"/>
  <c r="DG14" i="5" s="1"/>
  <c r="BY33" i="5"/>
  <c r="DG33" i="5" s="1"/>
  <c r="CI48" i="5"/>
  <c r="DQ48" i="5" s="1"/>
  <c r="CD53" i="5"/>
  <c r="DL53" i="5" s="1"/>
  <c r="CM33" i="5"/>
  <c r="DU33" i="5" s="1"/>
  <c r="CL48" i="5"/>
  <c r="DT48" i="5" s="1"/>
  <c r="CM41" i="5"/>
  <c r="DU41" i="5" s="1"/>
  <c r="CG53" i="5"/>
  <c r="DO53" i="5" s="1"/>
  <c r="CF56" i="5"/>
  <c r="D21" i="5"/>
  <c r="CK21" i="5" s="1"/>
  <c r="DS21" i="5" s="1"/>
  <c r="G111" i="5"/>
  <c r="E119" i="5"/>
  <c r="DB119" i="5" s="1"/>
  <c r="DS119" i="5" s="1"/>
  <c r="CD143" i="5"/>
  <c r="DL143" i="5" s="1"/>
  <c r="BZ147" i="5"/>
  <c r="DH147" i="5" s="1"/>
  <c r="CF183" i="5"/>
  <c r="CA209" i="5"/>
  <c r="DI209" i="5" s="1"/>
  <c r="CI217" i="5"/>
  <c r="DQ217" i="5" s="1"/>
  <c r="CE109" i="5"/>
  <c r="CI111" i="5"/>
  <c r="CM113" i="5"/>
  <c r="CC115" i="5"/>
  <c r="CI117" i="5"/>
  <c r="CM119" i="5"/>
  <c r="CA121" i="5"/>
  <c r="CF129" i="5"/>
  <c r="CJ144" i="5"/>
  <c r="DR144" i="5" s="1"/>
  <c r="CH203" i="5"/>
  <c r="DP203" i="5" s="1"/>
  <c r="CJ229" i="5"/>
  <c r="DR229" i="5" s="1"/>
  <c r="CE31" i="5"/>
  <c r="DM31" i="5" s="1"/>
  <c r="CI31" i="5"/>
  <c r="DQ31" i="5" s="1"/>
  <c r="CE14" i="5"/>
  <c r="DM14" i="5" s="1"/>
  <c r="CI35" i="5"/>
  <c r="DQ35" i="5" s="1"/>
  <c r="CH35" i="5"/>
  <c r="DP35" i="5" s="1"/>
  <c r="CD56" i="5"/>
  <c r="D20" i="5"/>
  <c r="BY20" i="5" s="1"/>
  <c r="DG20" i="5" s="1"/>
  <c r="CJ149" i="5"/>
  <c r="DR149" i="5" s="1"/>
  <c r="CI149" i="5"/>
  <c r="DQ149" i="5" s="1"/>
  <c r="CG202" i="5"/>
  <c r="DO202" i="5" s="1"/>
  <c r="CK211" i="5"/>
  <c r="DS211" i="5" s="1"/>
  <c r="CE213" i="5"/>
  <c r="DM213" i="5" s="1"/>
  <c r="CH213" i="5"/>
  <c r="DP213" i="5" s="1"/>
  <c r="BZ104" i="5"/>
  <c r="CJ108" i="5"/>
  <c r="CI108" i="5"/>
  <c r="CF110" i="5"/>
  <c r="CE110" i="5"/>
  <c r="CB112" i="5"/>
  <c r="CA112" i="5"/>
  <c r="CM114" i="5"/>
  <c r="CJ116" i="5"/>
  <c r="CI116" i="5"/>
  <c r="CF118" i="5"/>
  <c r="CE118" i="5"/>
  <c r="CB120" i="5"/>
  <c r="CA120" i="5"/>
  <c r="CM122" i="5"/>
  <c r="DD122" i="5" s="1"/>
  <c r="DU122" i="5" s="1"/>
  <c r="CC123" i="5"/>
  <c r="CM138" i="5"/>
  <c r="DU138" i="5" s="1"/>
  <c r="CL138" i="5"/>
  <c r="DT138" i="5" s="1"/>
  <c r="CM146" i="5"/>
  <c r="DU146" i="5" s="1"/>
  <c r="CL146" i="5"/>
  <c r="DT146" i="5" s="1"/>
  <c r="BZ148" i="5"/>
  <c r="DH148" i="5" s="1"/>
  <c r="BY150" i="5"/>
  <c r="DG150" i="5" s="1"/>
  <c r="CL171" i="5"/>
  <c r="CB205" i="5"/>
  <c r="DJ205" i="5" s="1"/>
  <c r="CC205" i="5"/>
  <c r="DK205" i="5" s="1"/>
  <c r="CM212" i="5"/>
  <c r="DU212" i="5" s="1"/>
  <c r="CL218" i="5"/>
  <c r="DT218" i="5" s="1"/>
  <c r="CE222" i="5"/>
  <c r="DM222" i="5" s="1"/>
  <c r="CM204" i="5"/>
  <c r="DU204" i="5" s="1"/>
  <c r="CB221" i="5"/>
  <c r="CJ172" i="5"/>
  <c r="DR172" i="5" s="1"/>
  <c r="CJ176" i="5"/>
  <c r="DR176" i="5" s="1"/>
  <c r="BY78" i="5"/>
  <c r="BY105" i="5"/>
  <c r="CI236" i="5"/>
  <c r="DQ236" i="5" s="1"/>
  <c r="CI250" i="5"/>
  <c r="DQ250" i="5" s="1"/>
  <c r="CL31" i="5"/>
  <c r="DT31" i="5" s="1"/>
  <c r="CA31" i="5"/>
  <c r="DI31" i="5" s="1"/>
  <c r="CG35" i="5"/>
  <c r="DO35" i="5" s="1"/>
  <c r="CF35" i="5"/>
  <c r="DN35" i="5" s="1"/>
  <c r="CT122" i="5"/>
  <c r="DK122" i="5" s="1"/>
  <c r="DC105" i="5"/>
  <c r="DT105" i="5" s="1"/>
  <c r="CV58" i="5"/>
  <c r="DM58" i="5" s="1"/>
  <c r="CY76" i="5"/>
  <c r="DP76" i="5" s="1"/>
  <c r="CS80" i="5"/>
  <c r="DJ80" i="5" s="1"/>
  <c r="CE212" i="5"/>
  <c r="DM212" i="5" s="1"/>
  <c r="CJ220" i="5"/>
  <c r="DR220" i="5" s="1"/>
  <c r="CS220" i="5"/>
  <c r="CH31" i="5"/>
  <c r="DP31" i="5" s="1"/>
  <c r="CE35" i="5"/>
  <c r="DM35" i="5" s="1"/>
  <c r="CK31" i="5"/>
  <c r="DS31" i="5" s="1"/>
  <c r="CB35" i="5"/>
  <c r="DJ35" i="5" s="1"/>
  <c r="BY212" i="5"/>
  <c r="DG212" i="5" s="1"/>
  <c r="CM220" i="5"/>
  <c r="DU220" i="5" s="1"/>
  <c r="CL204" i="5"/>
  <c r="DT204" i="5" s="1"/>
  <c r="CI219" i="5"/>
  <c r="DQ219" i="5" s="1"/>
  <c r="CW122" i="5"/>
  <c r="DN122" i="5" s="1"/>
  <c r="BZ31" i="5"/>
  <c r="DH31" i="5" s="1"/>
  <c r="CC35" i="5"/>
  <c r="DK35" i="5" s="1"/>
  <c r="CC31" i="5"/>
  <c r="DK31" i="5" s="1"/>
  <c r="BZ35" i="5"/>
  <c r="DH35" i="5" s="1"/>
  <c r="DD130" i="5"/>
  <c r="DU130" i="5" s="1"/>
  <c r="CJ31" i="5"/>
  <c r="DR31" i="5" s="1"/>
  <c r="CB14" i="5"/>
  <c r="DJ14" i="5" s="1"/>
  <c r="CJ56" i="5"/>
  <c r="CU114" i="5"/>
  <c r="CX105" i="5"/>
  <c r="CB211" i="5"/>
  <c r="DJ211" i="5" s="1"/>
  <c r="BY213" i="5"/>
  <c r="DG213" i="5" s="1"/>
  <c r="CD129" i="5"/>
  <c r="CI131" i="5"/>
  <c r="CC138" i="5"/>
  <c r="DK138" i="5" s="1"/>
  <c r="CB138" i="5"/>
  <c r="DJ138" i="5" s="1"/>
  <c r="CE150" i="5"/>
  <c r="DM150" i="5" s="1"/>
  <c r="CD150" i="5"/>
  <c r="DL150" i="5" s="1"/>
  <c r="CM171" i="5"/>
  <c r="CF203" i="5"/>
  <c r="DN203" i="5" s="1"/>
  <c r="CI205" i="5"/>
  <c r="DQ205" i="5" s="1"/>
  <c r="CC210" i="5"/>
  <c r="DK210" i="5" s="1"/>
  <c r="CE220" i="5"/>
  <c r="CA219" i="5"/>
  <c r="DI219" i="5" s="1"/>
  <c r="BY221" i="5"/>
  <c r="CL172" i="5"/>
  <c r="DT172" i="5" s="1"/>
  <c r="CI172" i="5"/>
  <c r="DQ172" i="5" s="1"/>
  <c r="E70" i="5"/>
  <c r="DB70" i="5" s="1"/>
  <c r="DS70" i="5" s="1"/>
  <c r="CA78" i="5"/>
  <c r="CC105" i="5"/>
  <c r="CB105" i="5"/>
  <c r="CJ236" i="5"/>
  <c r="DR236" i="5" s="1"/>
  <c r="CL250" i="5"/>
  <c r="DT250" i="5" s="1"/>
  <c r="CK257" i="5"/>
  <c r="DS257" i="5" s="1"/>
  <c r="CD31" i="5"/>
  <c r="DL31" i="5" s="1"/>
  <c r="CD35" i="5"/>
  <c r="DL35" i="5" s="1"/>
  <c r="CG31" i="5"/>
  <c r="DO31" i="5" s="1"/>
  <c r="CA35" i="5"/>
  <c r="DI35" i="5" s="1"/>
  <c r="BY31" i="5"/>
  <c r="DG31" i="5" s="1"/>
  <c r="BY35" i="5"/>
  <c r="DG35" i="5" s="1"/>
  <c r="CC56" i="5"/>
  <c r="CB31" i="5"/>
  <c r="DJ31" i="5" s="1"/>
  <c r="D54" i="5"/>
  <c r="BY54" i="5" s="1"/>
  <c r="DG54" i="5" s="1"/>
  <c r="CK14" i="5"/>
  <c r="DS14" i="5" s="1"/>
  <c r="BZ14" i="5"/>
  <c r="DH14" i="5" s="1"/>
  <c r="CM35" i="5"/>
  <c r="DU35" i="5" s="1"/>
  <c r="CH56" i="5"/>
  <c r="BY56" i="5"/>
  <c r="CT114" i="5"/>
  <c r="DK114" i="5" s="1"/>
  <c r="BY170" i="5"/>
  <c r="CM213" i="5"/>
  <c r="DU213" i="5" s="1"/>
  <c r="CE104" i="5"/>
  <c r="CD104" i="5"/>
  <c r="DL104" i="5" s="1"/>
  <c r="CJ110" i="5"/>
  <c r="CF112" i="5"/>
  <c r="CB114" i="5"/>
  <c r="CJ118" i="5"/>
  <c r="CF120" i="5"/>
  <c r="CB122" i="5"/>
  <c r="CS122" i="5" s="1"/>
  <c r="DJ122" i="5" s="1"/>
  <c r="CB131" i="5"/>
  <c r="BY133" i="5"/>
  <c r="CA138" i="5"/>
  <c r="DI138" i="5" s="1"/>
  <c r="CC144" i="5"/>
  <c r="DK144" i="5" s="1"/>
  <c r="CA146" i="5"/>
  <c r="DI146" i="5" s="1"/>
  <c r="CC150" i="5"/>
  <c r="DK150" i="5" s="1"/>
  <c r="CE171" i="5"/>
  <c r="CJ205" i="5"/>
  <c r="DR205" i="5" s="1"/>
  <c r="CG205" i="5"/>
  <c r="DO205" i="5" s="1"/>
  <c r="BZ212" i="5"/>
  <c r="DH212" i="5" s="1"/>
  <c r="CA220" i="5"/>
  <c r="CB222" i="5"/>
  <c r="DJ222" i="5" s="1"/>
  <c r="CB204" i="5"/>
  <c r="DJ204" i="5" s="1"/>
  <c r="CD219" i="5"/>
  <c r="DL219" i="5" s="1"/>
  <c r="CK172" i="5"/>
  <c r="DS172" i="5" s="1"/>
  <c r="CE172" i="5"/>
  <c r="DM172" i="5" s="1"/>
  <c r="F72" i="5"/>
  <c r="CD78" i="5"/>
  <c r="CA105" i="5"/>
  <c r="BZ105" i="5"/>
  <c r="CH236" i="5"/>
  <c r="DP236" i="5" s="1"/>
  <c r="CA264" i="5"/>
  <c r="DI264" i="5" s="1"/>
  <c r="CR80" i="5"/>
  <c r="CB218" i="5"/>
  <c r="DJ218" i="5" s="1"/>
  <c r="B177" i="5"/>
  <c r="CR122" i="5"/>
  <c r="DI122" i="5" s="1"/>
  <c r="CU58" i="5"/>
  <c r="DL58" i="5" s="1"/>
  <c r="F123" i="5"/>
  <c r="G127" i="5"/>
  <c r="F131" i="5"/>
  <c r="CH202" i="5"/>
  <c r="DP202" i="5" s="1"/>
  <c r="CB123" i="5"/>
  <c r="CJ127" i="5"/>
  <c r="CC131" i="5"/>
  <c r="CK136" i="5"/>
  <c r="CD144" i="5"/>
  <c r="DL144" i="5" s="1"/>
  <c r="CM184" i="5"/>
  <c r="DU184" i="5" s="1"/>
  <c r="CF210" i="5"/>
  <c r="DN210" i="5" s="1"/>
  <c r="CI218" i="5"/>
  <c r="DQ218" i="5" s="1"/>
  <c r="CB215" i="5"/>
  <c r="DJ215" i="5" s="1"/>
  <c r="CI215" i="5"/>
  <c r="DQ215" i="5" s="1"/>
  <c r="CD215" i="5"/>
  <c r="DL215" i="5" s="1"/>
  <c r="CM215" i="5"/>
  <c r="DU215" i="5" s="1"/>
  <c r="CJ215" i="5"/>
  <c r="DR215" i="5" s="1"/>
  <c r="CG215" i="5"/>
  <c r="DO215" i="5" s="1"/>
  <c r="CL215" i="5"/>
  <c r="DT215" i="5" s="1"/>
  <c r="CK215" i="5"/>
  <c r="DS215" i="5" s="1"/>
  <c r="BZ215" i="5"/>
  <c r="DH215" i="5" s="1"/>
  <c r="CE215" i="5"/>
  <c r="DM215" i="5" s="1"/>
  <c r="BY207" i="5"/>
  <c r="DG207" i="5" s="1"/>
  <c r="CJ207" i="5"/>
  <c r="DR207" i="5" s="1"/>
  <c r="CD207" i="5"/>
  <c r="DL207" i="5" s="1"/>
  <c r="CC207" i="5"/>
  <c r="DK207" i="5" s="1"/>
  <c r="CE207" i="5"/>
  <c r="DM207" i="5" s="1"/>
  <c r="CI207" i="5"/>
  <c r="DQ207" i="5" s="1"/>
  <c r="CC53" i="5"/>
  <c r="DK53" i="5" s="1"/>
  <c r="CB53" i="5"/>
  <c r="DJ53" i="5" s="1"/>
  <c r="DA122" i="5"/>
  <c r="DR122" i="5" s="1"/>
  <c r="CQ58" i="5"/>
  <c r="DH58" i="5" s="1"/>
  <c r="E131" i="5"/>
  <c r="CH170" i="5"/>
  <c r="CB202" i="5"/>
  <c r="DJ202" i="5" s="1"/>
  <c r="CM125" i="5"/>
  <c r="CH127" i="5"/>
  <c r="CA131" i="5"/>
  <c r="CI136" i="5"/>
  <c r="CI148" i="5"/>
  <c r="DQ148" i="5" s="1"/>
  <c r="CK184" i="5"/>
  <c r="DS184" i="5" s="1"/>
  <c r="BZ210" i="5"/>
  <c r="DH210" i="5" s="1"/>
  <c r="CA53" i="5"/>
  <c r="DI53" i="5" s="1"/>
  <c r="CM218" i="5"/>
  <c r="DU218" i="5" s="1"/>
  <c r="BZ218" i="5"/>
  <c r="DH218" i="5" s="1"/>
  <c r="CH218" i="5"/>
  <c r="DP218" i="5" s="1"/>
  <c r="BY218" i="5"/>
  <c r="DG218" i="5" s="1"/>
  <c r="CE218" i="5"/>
  <c r="DM218" i="5" s="1"/>
  <c r="CF218" i="5"/>
  <c r="DN218" i="5" s="1"/>
  <c r="CG218" i="5"/>
  <c r="DO218" i="5" s="1"/>
  <c r="CJ218" i="5"/>
  <c r="DR218" i="5" s="1"/>
  <c r="CK218" i="5"/>
  <c r="DS218" i="5" s="1"/>
  <c r="CG210" i="5"/>
  <c r="DO210" i="5" s="1"/>
  <c r="BY210" i="5"/>
  <c r="DG210" i="5" s="1"/>
  <c r="CH210" i="5"/>
  <c r="DP210" i="5" s="1"/>
  <c r="CA210" i="5"/>
  <c r="DI210" i="5" s="1"/>
  <c r="CL210" i="5"/>
  <c r="DT210" i="5" s="1"/>
  <c r="CI210" i="5"/>
  <c r="DQ210" i="5" s="1"/>
  <c r="CM210" i="5"/>
  <c r="DU210" i="5" s="1"/>
  <c r="CD210" i="5"/>
  <c r="DL210" i="5" s="1"/>
  <c r="CK202" i="5"/>
  <c r="DS202" i="5" s="1"/>
  <c r="CL202" i="5"/>
  <c r="DT202" i="5" s="1"/>
  <c r="CM202" i="5"/>
  <c r="DU202" i="5" s="1"/>
  <c r="CC202" i="5"/>
  <c r="DK202" i="5" s="1"/>
  <c r="CD202" i="5"/>
  <c r="DL202" i="5" s="1"/>
  <c r="CE202" i="5"/>
  <c r="DM202" i="5" s="1"/>
  <c r="CF202" i="5"/>
  <c r="DN202" i="5" s="1"/>
  <c r="CI202" i="5"/>
  <c r="DQ202" i="5" s="1"/>
  <c r="CJ202" i="5"/>
  <c r="DR202" i="5" s="1"/>
  <c r="CH184" i="5"/>
  <c r="DP184" i="5" s="1"/>
  <c r="CG184" i="5"/>
  <c r="DO184" i="5" s="1"/>
  <c r="CJ184" i="5"/>
  <c r="DR184" i="5" s="1"/>
  <c r="CI184" i="5"/>
  <c r="DQ184" i="5" s="1"/>
  <c r="BZ184" i="5"/>
  <c r="DH184" i="5" s="1"/>
  <c r="BY184" i="5"/>
  <c r="DG184" i="5" s="1"/>
  <c r="CB184" i="5"/>
  <c r="DJ184" i="5" s="1"/>
  <c r="CA184" i="5"/>
  <c r="DI184" i="5" s="1"/>
  <c r="CF184" i="5"/>
  <c r="DN184" i="5" s="1"/>
  <c r="CE184" i="5"/>
  <c r="DM184" i="5" s="1"/>
  <c r="CK170" i="5"/>
  <c r="CL170" i="5"/>
  <c r="CM170" i="5"/>
  <c r="CC170" i="5"/>
  <c r="CD170" i="5"/>
  <c r="CE170" i="5"/>
  <c r="CF170" i="5"/>
  <c r="CI170" i="5"/>
  <c r="CJ170" i="5"/>
  <c r="CL148" i="5"/>
  <c r="DT148" i="5" s="1"/>
  <c r="BY148" i="5"/>
  <c r="DG148" i="5" s="1"/>
  <c r="CM148" i="5"/>
  <c r="DU148" i="5" s="1"/>
  <c r="CD148" i="5"/>
  <c r="DL148" i="5" s="1"/>
  <c r="CE148" i="5"/>
  <c r="DM148" i="5" s="1"/>
  <c r="CF148" i="5"/>
  <c r="DN148" i="5" s="1"/>
  <c r="CG148" i="5"/>
  <c r="DO148" i="5" s="1"/>
  <c r="CJ148" i="5"/>
  <c r="DR148" i="5" s="1"/>
  <c r="CK148" i="5"/>
  <c r="DS148" i="5" s="1"/>
  <c r="BY144" i="5"/>
  <c r="DG144" i="5" s="1"/>
  <c r="BZ144" i="5"/>
  <c r="DH144" i="5" s="1"/>
  <c r="CA144" i="5"/>
  <c r="DI144" i="5" s="1"/>
  <c r="CF144" i="5"/>
  <c r="DN144" i="5" s="1"/>
  <c r="CG144" i="5"/>
  <c r="DO144" i="5" s="1"/>
  <c r="CH144" i="5"/>
  <c r="DP144" i="5" s="1"/>
  <c r="CI144" i="5"/>
  <c r="DQ144" i="5" s="1"/>
  <c r="CL144" i="5"/>
  <c r="DT144" i="5" s="1"/>
  <c r="CM144" i="5"/>
  <c r="DU144" i="5" s="1"/>
  <c r="CD136" i="5"/>
  <c r="CE136" i="5"/>
  <c r="CF136" i="5"/>
  <c r="CG136" i="5"/>
  <c r="CL136" i="5"/>
  <c r="CM136" i="5"/>
  <c r="BY136" i="5"/>
  <c r="CB136" i="5"/>
  <c r="CC136" i="5"/>
  <c r="CH133" i="5"/>
  <c r="CI133" i="5"/>
  <c r="CJ133" i="5"/>
  <c r="CK133" i="5"/>
  <c r="BZ133" i="5"/>
  <c r="CA133" i="5"/>
  <c r="F133" i="5"/>
  <c r="CB133" i="5"/>
  <c r="CC133" i="5"/>
  <c r="E133" i="5"/>
  <c r="CF133" i="5"/>
  <c r="CG133" i="5"/>
  <c r="CL131" i="5"/>
  <c r="CM131" i="5"/>
  <c r="BY131" i="5"/>
  <c r="CD131" i="5"/>
  <c r="CE131" i="5"/>
  <c r="G131" i="5"/>
  <c r="CF131" i="5"/>
  <c r="CG131" i="5"/>
  <c r="CJ131" i="5"/>
  <c r="CK131" i="5"/>
  <c r="BZ129" i="5"/>
  <c r="CA129" i="5"/>
  <c r="F129" i="5"/>
  <c r="CB129" i="5"/>
  <c r="CC129" i="5"/>
  <c r="E129" i="5"/>
  <c r="CR129" i="5" s="1"/>
  <c r="CH129" i="5"/>
  <c r="CI129" i="5"/>
  <c r="CJ129" i="5"/>
  <c r="CK129" i="5"/>
  <c r="BY129" i="5"/>
  <c r="CD127" i="5"/>
  <c r="CE127" i="5"/>
  <c r="E127" i="5"/>
  <c r="CF127" i="5"/>
  <c r="CG127" i="5"/>
  <c r="CL127" i="5"/>
  <c r="CM127" i="5"/>
  <c r="BY127" i="5"/>
  <c r="CB127" i="5"/>
  <c r="CC127" i="5"/>
  <c r="F127" i="5"/>
  <c r="CH125" i="5"/>
  <c r="CI125" i="5"/>
  <c r="CJ125" i="5"/>
  <c r="CK125" i="5"/>
  <c r="BZ125" i="5"/>
  <c r="CA125" i="5"/>
  <c r="E125" i="5"/>
  <c r="CB125" i="5"/>
  <c r="CC125" i="5"/>
  <c r="F125" i="5"/>
  <c r="CF125" i="5"/>
  <c r="CG125" i="5"/>
  <c r="CL123" i="5"/>
  <c r="CM123" i="5"/>
  <c r="BY123" i="5"/>
  <c r="CD123" i="5"/>
  <c r="CE123" i="5"/>
  <c r="G123" i="5"/>
  <c r="CF123" i="5"/>
  <c r="CG123" i="5"/>
  <c r="CJ123" i="5"/>
  <c r="CK123" i="5"/>
  <c r="CB28" i="5"/>
  <c r="DJ28" i="5" s="1"/>
  <c r="CK28" i="5"/>
  <c r="DS28" i="5" s="1"/>
  <c r="CT134" i="5"/>
  <c r="DK134" i="5" s="1"/>
  <c r="BY24" i="5"/>
  <c r="DG24" i="5" s="1"/>
  <c r="DI118" i="5"/>
  <c r="G125" i="5"/>
  <c r="G129" i="5"/>
  <c r="CG170" i="5"/>
  <c r="CA202" i="5"/>
  <c r="DI202" i="5" s="1"/>
  <c r="CI123" i="5"/>
  <c r="CL125" i="5"/>
  <c r="CE129" i="5"/>
  <c r="BZ131" i="5"/>
  <c r="CM133" i="5"/>
  <c r="CH136" i="5"/>
  <c r="CK144" i="5"/>
  <c r="DS144" i="5" s="1"/>
  <c r="CH148" i="5"/>
  <c r="DP148" i="5" s="1"/>
  <c r="CI28" i="5"/>
  <c r="DQ28" i="5" s="1"/>
  <c r="CD57" i="5"/>
  <c r="CA170" i="5"/>
  <c r="CD125" i="5"/>
  <c r="CK127" i="5"/>
  <c r="CL129" i="5"/>
  <c r="CE133" i="5"/>
  <c r="BZ136" i="5"/>
  <c r="CE144" i="5"/>
  <c r="DM144" i="5" s="1"/>
  <c r="CB148" i="5"/>
  <c r="DJ148" i="5" s="1"/>
  <c r="CD184" i="5"/>
  <c r="DL184" i="5" s="1"/>
  <c r="CY183" i="5"/>
  <c r="CM211" i="5"/>
  <c r="DU211" i="5" s="1"/>
  <c r="CD211" i="5"/>
  <c r="DL211" i="5" s="1"/>
  <c r="CI152" i="5"/>
  <c r="DQ152" i="5" s="1"/>
  <c r="CH152" i="5"/>
  <c r="DP152" i="5" s="1"/>
  <c r="CG171" i="5"/>
  <c r="CF171" i="5"/>
  <c r="CA203" i="5"/>
  <c r="DI203" i="5" s="1"/>
  <c r="BZ203" i="5"/>
  <c r="DH203" i="5" s="1"/>
  <c r="CG219" i="5"/>
  <c r="DO219" i="5" s="1"/>
  <c r="CF219" i="5"/>
  <c r="DN219" i="5" s="1"/>
  <c r="G68" i="5"/>
  <c r="E72" i="5"/>
  <c r="CM168" i="5"/>
  <c r="DU168" i="5" s="1"/>
  <c r="CE78" i="5"/>
  <c r="CC78" i="5"/>
  <c r="CJ257" i="5"/>
  <c r="DR257" i="5" s="1"/>
  <c r="BZ135" i="5"/>
  <c r="CE211" i="5"/>
  <c r="DM211" i="5" s="1"/>
  <c r="BZ211" i="5"/>
  <c r="DH211" i="5" s="1"/>
  <c r="CE152" i="5"/>
  <c r="DM152" i="5" s="1"/>
  <c r="CD152" i="5"/>
  <c r="DL152" i="5" s="1"/>
  <c r="CC171" i="5"/>
  <c r="CB171" i="5"/>
  <c r="CM203" i="5"/>
  <c r="DU203" i="5" s="1"/>
  <c r="CL203" i="5"/>
  <c r="DT203" i="5" s="1"/>
  <c r="BY219" i="5"/>
  <c r="DG219" i="5" s="1"/>
  <c r="CB219" i="5"/>
  <c r="DJ219" i="5" s="1"/>
  <c r="G74" i="5"/>
  <c r="CC168" i="5"/>
  <c r="DK168" i="5" s="1"/>
  <c r="CL78" i="5"/>
  <c r="CJ78" i="5"/>
  <c r="CQ104" i="5"/>
  <c r="DH104" i="5" s="1"/>
  <c r="DB112" i="5"/>
  <c r="DS112" i="5" s="1"/>
  <c r="CU120" i="5"/>
  <c r="DL120" i="5" s="1"/>
  <c r="CA211" i="5"/>
  <c r="DI211" i="5" s="1"/>
  <c r="CC152" i="5"/>
  <c r="DK152" i="5" s="1"/>
  <c r="CB152" i="5"/>
  <c r="DJ152" i="5" s="1"/>
  <c r="CA171" i="5"/>
  <c r="BZ171" i="5"/>
  <c r="CK203" i="5"/>
  <c r="DS203" i="5" s="1"/>
  <c r="CJ203" i="5"/>
  <c r="DR203" i="5" s="1"/>
  <c r="CM219" i="5"/>
  <c r="DU219" i="5" s="1"/>
  <c r="CA168" i="5"/>
  <c r="DI168" i="5" s="1"/>
  <c r="CH78" i="5"/>
  <c r="CF78" i="5"/>
  <c r="CE257" i="5"/>
  <c r="DM257" i="5" s="1"/>
  <c r="CS105" i="5"/>
  <c r="CC211" i="5"/>
  <c r="DK211" i="5" s="1"/>
  <c r="CH211" i="5"/>
  <c r="DP211" i="5" s="1"/>
  <c r="CM152" i="5"/>
  <c r="DU152" i="5" s="1"/>
  <c r="CL152" i="5"/>
  <c r="DT152" i="5" s="1"/>
  <c r="CK171" i="5"/>
  <c r="CJ171" i="5"/>
  <c r="CE203" i="5"/>
  <c r="DM203" i="5" s="1"/>
  <c r="CD203" i="5"/>
  <c r="DL203" i="5" s="1"/>
  <c r="CJ219" i="5"/>
  <c r="DR219" i="5" s="1"/>
  <c r="CB168" i="5"/>
  <c r="DJ168" i="5" s="1"/>
  <c r="CM78" i="5"/>
  <c r="CK78" i="5"/>
  <c r="CB257" i="5"/>
  <c r="DJ257" i="5" s="1"/>
  <c r="CG257" i="5"/>
  <c r="DO257" i="5" s="1"/>
  <c r="D198" i="5"/>
  <c r="DB66" i="5"/>
  <c r="DS66" i="5" s="1"/>
  <c r="BY211" i="5"/>
  <c r="DG211" i="5" s="1"/>
  <c r="CK152" i="5"/>
  <c r="DS152" i="5" s="1"/>
  <c r="CI171" i="5"/>
  <c r="CC203" i="5"/>
  <c r="DK203" i="5" s="1"/>
  <c r="CH219" i="5"/>
  <c r="DP219" i="5" s="1"/>
  <c r="BZ168" i="5"/>
  <c r="DH168" i="5" s="1"/>
  <c r="CI78" i="5"/>
  <c r="CH257" i="5"/>
  <c r="DP257" i="5" s="1"/>
  <c r="BY257" i="5"/>
  <c r="DG257" i="5" s="1"/>
  <c r="CL98" i="5"/>
  <c r="DT98" i="5" s="1"/>
  <c r="CD98" i="5"/>
  <c r="DL98" i="5" s="1"/>
  <c r="CK98" i="5"/>
  <c r="DS98" i="5" s="1"/>
  <c r="CC98" i="5"/>
  <c r="DK98" i="5" s="1"/>
  <c r="CS120" i="5"/>
  <c r="CR120" i="5"/>
  <c r="DD104" i="5"/>
  <c r="DU104" i="5" s="1"/>
  <c r="DA80" i="5"/>
  <c r="DB76" i="5"/>
  <c r="CP106" i="5"/>
  <c r="DG106" i="5" s="1"/>
  <c r="CJ98" i="5"/>
  <c r="DR98" i="5" s="1"/>
  <c r="CB98" i="5"/>
  <c r="DJ98" i="5" s="1"/>
  <c r="CI20" i="5"/>
  <c r="DQ20" i="5" s="1"/>
  <c r="CP112" i="5"/>
  <c r="DG112" i="5" s="1"/>
  <c r="CT120" i="5"/>
  <c r="CT82" i="5"/>
  <c r="DK82" i="5" s="1"/>
  <c r="CR82" i="5"/>
  <c r="DI82" i="5" s="1"/>
  <c r="CV104" i="5"/>
  <c r="DD80" i="5"/>
  <c r="DU80" i="5" s="1"/>
  <c r="CV76" i="5"/>
  <c r="DM76" i="5" s="1"/>
  <c r="BZ207" i="5"/>
  <c r="DH207" i="5" s="1"/>
  <c r="CJ210" i="5"/>
  <c r="DR210" i="5" s="1"/>
  <c r="CK210" i="5"/>
  <c r="DS210" i="5" s="1"/>
  <c r="CJ212" i="5"/>
  <c r="DR212" i="5" s="1"/>
  <c r="CD218" i="5"/>
  <c r="DL218" i="5" s="1"/>
  <c r="CA218" i="5"/>
  <c r="DI218" i="5" s="1"/>
  <c r="CC220" i="5"/>
  <c r="BY204" i="5"/>
  <c r="DG204" i="5" s="1"/>
  <c r="CE219" i="5"/>
  <c r="DM219" i="5" s="1"/>
  <c r="BZ219" i="5"/>
  <c r="DH219" i="5" s="1"/>
  <c r="CA221" i="5"/>
  <c r="CI98" i="5"/>
  <c r="DQ98" i="5" s="1"/>
  <c r="CA98" i="5"/>
  <c r="DI98" i="5" s="1"/>
  <c r="CV66" i="5"/>
  <c r="DM66" i="5" s="1"/>
  <c r="CJ24" i="5"/>
  <c r="DR24" i="5" s="1"/>
  <c r="CR104" i="5"/>
  <c r="DI104" i="5" s="1"/>
  <c r="CT80" i="5"/>
  <c r="DK80" i="5" s="1"/>
  <c r="CH98" i="5"/>
  <c r="DP98" i="5" s="1"/>
  <c r="BY202" i="5"/>
  <c r="DG202" i="5" s="1"/>
  <c r="CF207" i="5"/>
  <c r="DN207" i="5" s="1"/>
  <c r="CB210" i="5"/>
  <c r="DJ210" i="5" s="1"/>
  <c r="CB212" i="5"/>
  <c r="DJ212" i="5" s="1"/>
  <c r="BZ220" i="5"/>
  <c r="BY220" i="5"/>
  <c r="CD204" i="5"/>
  <c r="DL204" i="5" s="1"/>
  <c r="CK219" i="5"/>
  <c r="DS219" i="5" s="1"/>
  <c r="CD221" i="5"/>
  <c r="BY182" i="5"/>
  <c r="DG182" i="5" s="1"/>
  <c r="CG98" i="5"/>
  <c r="DO98" i="5" s="1"/>
  <c r="BY201" i="5"/>
  <c r="DG201" i="5" s="1"/>
  <c r="DC120" i="5"/>
  <c r="DT120" i="5" s="1"/>
  <c r="CY112" i="5"/>
  <c r="DP112" i="5" s="1"/>
  <c r="DC76" i="5"/>
  <c r="DT76" i="5" s="1"/>
  <c r="CJ28" i="5"/>
  <c r="DR28" i="5" s="1"/>
  <c r="CF98" i="5"/>
  <c r="DN98" i="5" s="1"/>
  <c r="CW112" i="5"/>
  <c r="DN112" i="5" s="1"/>
  <c r="CM28" i="5"/>
  <c r="DU28" i="5" s="1"/>
  <c r="CA30" i="5"/>
  <c r="DI30" i="5" s="1"/>
  <c r="CI30" i="5"/>
  <c r="DQ30" i="5" s="1"/>
  <c r="CJ30" i="5"/>
  <c r="DR30" i="5" s="1"/>
  <c r="D190" i="5"/>
  <c r="D191" i="5"/>
  <c r="D192" i="5"/>
  <c r="CH192" i="5" s="1"/>
  <c r="DP192" i="5" s="1"/>
  <c r="D195" i="5"/>
  <c r="CJ195" i="5" s="1"/>
  <c r="DR195" i="5" s="1"/>
  <c r="D197" i="5"/>
  <c r="D199" i="5"/>
  <c r="CI199" i="5" s="1"/>
  <c r="DQ199" i="5" s="1"/>
  <c r="D8" i="5"/>
  <c r="CD8" i="5" s="1"/>
  <c r="DL8" i="5" s="1"/>
  <c r="CB89" i="5"/>
  <c r="DJ89" i="5" s="1"/>
  <c r="DJ294" i="5" s="1"/>
  <c r="CA89" i="5"/>
  <c r="DI89" i="5" s="1"/>
  <c r="DI294" i="5" s="1"/>
  <c r="BZ89" i="5"/>
  <c r="DH89" i="5" s="1"/>
  <c r="DH294" i="5" s="1"/>
  <c r="CF89" i="5"/>
  <c r="DN89" i="5" s="1"/>
  <c r="DN294" i="5" s="1"/>
  <c r="CE89" i="5"/>
  <c r="DM89" i="5" s="1"/>
  <c r="DM294" i="5" s="1"/>
  <c r="CD89" i="5"/>
  <c r="DL89" i="5" s="1"/>
  <c r="DL294" i="5" s="1"/>
  <c r="CC89" i="5"/>
  <c r="DK89" i="5" s="1"/>
  <c r="DK294" i="5" s="1"/>
  <c r="B175" i="5"/>
  <c r="H165" i="5"/>
  <c r="CC165" i="5" s="1"/>
  <c r="DK165" i="5" s="1"/>
  <c r="H161" i="5"/>
  <c r="CK161" i="5" s="1"/>
  <c r="DS161" i="5" s="1"/>
  <c r="H157" i="5"/>
  <c r="CE157" i="5" s="1"/>
  <c r="DM157" i="5" s="1"/>
  <c r="DB60" i="5"/>
  <c r="DS60" i="5" s="1"/>
  <c r="CV60" i="5"/>
  <c r="CX60" i="5"/>
  <c r="DO60" i="5" s="1"/>
  <c r="CY60" i="5"/>
  <c r="DP60" i="5" s="1"/>
  <c r="CR60" i="5"/>
  <c r="DI60" i="5" s="1"/>
  <c r="CT60" i="5"/>
  <c r="DA102" i="5"/>
  <c r="DR102" i="5" s="1"/>
  <c r="CW102" i="5"/>
  <c r="DN102" i="5" s="1"/>
  <c r="CT102" i="5"/>
  <c r="DK102" i="5" s="1"/>
  <c r="CE216" i="5"/>
  <c r="DM216" i="5" s="1"/>
  <c r="CD216" i="5"/>
  <c r="DL216" i="5" s="1"/>
  <c r="CG216" i="5"/>
  <c r="DO216" i="5" s="1"/>
  <c r="CJ208" i="5"/>
  <c r="CH208" i="5"/>
  <c r="CE200" i="5"/>
  <c r="DM200" i="5" s="1"/>
  <c r="CL200" i="5"/>
  <c r="DT200" i="5" s="1"/>
  <c r="CA200" i="5"/>
  <c r="DI200" i="5" s="1"/>
  <c r="CF200" i="5"/>
  <c r="DN200" i="5" s="1"/>
  <c r="CC200" i="5"/>
  <c r="DK200" i="5" s="1"/>
  <c r="CH200" i="5"/>
  <c r="DP200" i="5" s="1"/>
  <c r="CM200" i="5"/>
  <c r="DU200" i="5" s="1"/>
  <c r="CB200" i="5"/>
  <c r="DJ200" i="5" s="1"/>
  <c r="CK200" i="5"/>
  <c r="DS200" i="5" s="1"/>
  <c r="CE178" i="5"/>
  <c r="DM178" i="5" s="1"/>
  <c r="CF178" i="5"/>
  <c r="DN178" i="5" s="1"/>
  <c r="CA178" i="5"/>
  <c r="DI178" i="5" s="1"/>
  <c r="CB178" i="5"/>
  <c r="DJ178" i="5" s="1"/>
  <c r="CD174" i="5"/>
  <c r="DL174" i="5" s="1"/>
  <c r="CH174" i="5"/>
  <c r="DP174" i="5" s="1"/>
  <c r="CI174" i="5"/>
  <c r="DQ174" i="5" s="1"/>
  <c r="CK142" i="5"/>
  <c r="DS142" i="5" s="1"/>
  <c r="CH142" i="5"/>
  <c r="DP142" i="5" s="1"/>
  <c r="CJ142" i="5"/>
  <c r="DR142" i="5" s="1"/>
  <c r="CI142" i="5"/>
  <c r="DQ142" i="5" s="1"/>
  <c r="CG103" i="5"/>
  <c r="CK103" i="5"/>
  <c r="G103" i="5"/>
  <c r="CP103" i="5" s="1"/>
  <c r="CM103" i="5"/>
  <c r="CL103" i="5"/>
  <c r="F103" i="5"/>
  <c r="CL101" i="5"/>
  <c r="CB101" i="5"/>
  <c r="CE101" i="5"/>
  <c r="BZ101" i="5"/>
  <c r="CI101" i="5"/>
  <c r="F101" i="5"/>
  <c r="BZ99" i="5"/>
  <c r="CA99" i="5"/>
  <c r="G99" i="5"/>
  <c r="CF99" i="5"/>
  <c r="CK99" i="5"/>
  <c r="E99" i="5"/>
  <c r="CD99" i="5"/>
  <c r="CH93" i="5"/>
  <c r="DP93" i="5" s="1"/>
  <c r="CL93" i="5"/>
  <c r="DT93" i="5" s="1"/>
  <c r="BY93" i="5"/>
  <c r="DG93" i="5" s="1"/>
  <c r="CL91" i="5"/>
  <c r="DT91" i="5" s="1"/>
  <c r="CI91" i="5"/>
  <c r="DQ91" i="5" s="1"/>
  <c r="G91" i="5"/>
  <c r="CB91" i="5"/>
  <c r="DJ91" i="5" s="1"/>
  <c r="CE91" i="5"/>
  <c r="DM91" i="5" s="1"/>
  <c r="BZ91" i="5"/>
  <c r="DH91" i="5" s="1"/>
  <c r="F91" i="5"/>
  <c r="CL89" i="5"/>
  <c r="DT89" i="5" s="1"/>
  <c r="DT294" i="5" s="1"/>
  <c r="CK89" i="5"/>
  <c r="DS89" i="5" s="1"/>
  <c r="DS294" i="5" s="1"/>
  <c r="CM89" i="5"/>
  <c r="DU89" i="5" s="1"/>
  <c r="DU294" i="5" s="1"/>
  <c r="CD87" i="5"/>
  <c r="CE87" i="5"/>
  <c r="CH87" i="5"/>
  <c r="CJ87" i="5"/>
  <c r="G87" i="5"/>
  <c r="F87" i="5"/>
  <c r="CC87" i="5"/>
  <c r="E87" i="5"/>
  <c r="BZ87" i="5"/>
  <c r="CG87" i="5"/>
  <c r="CH85" i="5"/>
  <c r="F85" i="5"/>
  <c r="CE85" i="5"/>
  <c r="CM85" i="5"/>
  <c r="BY85" i="5"/>
  <c r="CK85" i="5"/>
  <c r="E85" i="5"/>
  <c r="CD85" i="5"/>
  <c r="CA83" i="5"/>
  <c r="CB83" i="5"/>
  <c r="G83" i="5"/>
  <c r="CG83" i="5"/>
  <c r="F83" i="5"/>
  <c r="BZ83" i="5"/>
  <c r="CK83" i="5"/>
  <c r="CH83" i="5"/>
  <c r="CL83" i="5"/>
  <c r="CE83" i="5"/>
  <c r="CC83" i="5"/>
  <c r="E83" i="5"/>
  <c r="CB81" i="5"/>
  <c r="CD81" i="5"/>
  <c r="CA81" i="5"/>
  <c r="BZ81" i="5"/>
  <c r="CM81" i="5"/>
  <c r="CC81" i="5"/>
  <c r="CK81" i="5"/>
  <c r="CF81" i="5"/>
  <c r="G81" i="5"/>
  <c r="CF79" i="5"/>
  <c r="CB79" i="5"/>
  <c r="CG79" i="5"/>
  <c r="CM79" i="5"/>
  <c r="BZ79" i="5"/>
  <c r="CC79" i="5"/>
  <c r="CD79" i="5"/>
  <c r="CJ79" i="5"/>
  <c r="CI79" i="5"/>
  <c r="G79" i="5"/>
  <c r="CE79" i="5"/>
  <c r="F79" i="5"/>
  <c r="E79" i="5"/>
  <c r="BY77" i="5"/>
  <c r="E77" i="5"/>
  <c r="CG77" i="5"/>
  <c r="F77" i="5"/>
  <c r="CE77" i="5"/>
  <c r="CJ75" i="5"/>
  <c r="CB75" i="5"/>
  <c r="CG75" i="5"/>
  <c r="CC75" i="5"/>
  <c r="G75" i="5"/>
  <c r="CE75" i="5"/>
  <c r="CL75" i="5"/>
  <c r="BY75" i="5"/>
  <c r="CM75" i="5"/>
  <c r="CD75" i="5"/>
  <c r="CF75" i="5"/>
  <c r="CI75" i="5"/>
  <c r="E75" i="5"/>
  <c r="CP75" i="5" s="1"/>
  <c r="F73" i="5"/>
  <c r="CA73" i="5"/>
  <c r="E73" i="5"/>
  <c r="G73" i="5"/>
  <c r="CJ73" i="5"/>
  <c r="CL73" i="5"/>
  <c r="CG73" i="5"/>
  <c r="CI73" i="5"/>
  <c r="BZ73" i="5"/>
  <c r="CM73" i="5"/>
  <c r="CF73" i="5"/>
  <c r="CB73" i="5"/>
  <c r="CH73" i="5"/>
  <c r="CC73" i="5"/>
  <c r="CK73" i="5"/>
  <c r="F71" i="5"/>
  <c r="CJ71" i="5"/>
  <c r="CD71" i="5"/>
  <c r="CK71" i="5"/>
  <c r="CF71" i="5"/>
  <c r="CM71" i="5"/>
  <c r="CG71" i="5"/>
  <c r="BZ71" i="5"/>
  <c r="BY71" i="5"/>
  <c r="CL71" i="5"/>
  <c r="CF69" i="5"/>
  <c r="CB69" i="5"/>
  <c r="CI69" i="5"/>
  <c r="CC69" i="5"/>
  <c r="BZ69" i="5"/>
  <c r="CE69" i="5"/>
  <c r="CD69" i="5"/>
  <c r="CH69" i="5"/>
  <c r="BY69" i="5"/>
  <c r="CK69" i="5"/>
  <c r="CA69" i="5"/>
  <c r="G67" i="5"/>
  <c r="CE67" i="5"/>
  <c r="BY67" i="5"/>
  <c r="CC67" i="5"/>
  <c r="CH67" i="5"/>
  <c r="CL67" i="5"/>
  <c r="CI67" i="5"/>
  <c r="CB67" i="5"/>
  <c r="CD67" i="5"/>
  <c r="CG67" i="5"/>
  <c r="CM67" i="5"/>
  <c r="BY65" i="5"/>
  <c r="CL65" i="5"/>
  <c r="CH65" i="5"/>
  <c r="CM65" i="5"/>
  <c r="CJ65" i="5"/>
  <c r="CC65" i="5"/>
  <c r="CG65" i="5"/>
  <c r="CK65" i="5"/>
  <c r="CB65" i="5"/>
  <c r="F65" i="5"/>
  <c r="BZ65" i="5"/>
  <c r="G65" i="5"/>
  <c r="CF65" i="5"/>
  <c r="CA65" i="5"/>
  <c r="CB63" i="5"/>
  <c r="CF63" i="5"/>
  <c r="CM63" i="5"/>
  <c r="E63" i="5"/>
  <c r="BZ63" i="5"/>
  <c r="CG63" i="5"/>
  <c r="CD63" i="5"/>
  <c r="CK63" i="5"/>
  <c r="G63" i="5"/>
  <c r="F63" i="5"/>
  <c r="CJ63" i="5"/>
  <c r="BY63" i="5"/>
  <c r="CE63" i="5"/>
  <c r="CF61" i="5"/>
  <c r="BZ61" i="5"/>
  <c r="CE61" i="5"/>
  <c r="F61" i="5"/>
  <c r="CA61" i="5"/>
  <c r="E61" i="5"/>
  <c r="CP61" i="5" s="1"/>
  <c r="DG61" i="5" s="1"/>
  <c r="CC61" i="5"/>
  <c r="CD61" i="5"/>
  <c r="CH61" i="5"/>
  <c r="BY61" i="5"/>
  <c r="CK61" i="5"/>
  <c r="G61" i="5"/>
  <c r="CB61" i="5"/>
  <c r="CI61" i="5"/>
  <c r="CJ59" i="5"/>
  <c r="CC59" i="5"/>
  <c r="CL59" i="5"/>
  <c r="F59" i="5"/>
  <c r="BY59" i="5"/>
  <c r="CH59" i="5"/>
  <c r="CE59" i="5"/>
  <c r="E59" i="5"/>
  <c r="CS59" i="5" s="1"/>
  <c r="CI59" i="5"/>
  <c r="CB59" i="5"/>
  <c r="CD59" i="5"/>
  <c r="CF59" i="5"/>
  <c r="CG59" i="5"/>
  <c r="G59" i="5"/>
  <c r="CM59" i="5"/>
  <c r="D241" i="5"/>
  <c r="D13" i="5"/>
  <c r="CB13" i="5" s="1"/>
  <c r="DJ13" i="5" s="1"/>
  <c r="D260" i="5"/>
  <c r="D12" i="5"/>
  <c r="D196" i="5"/>
  <c r="CB196" i="5" s="1"/>
  <c r="DJ196" i="5" s="1"/>
  <c r="D240" i="5"/>
  <c r="CI240" i="5" s="1"/>
  <c r="DQ240" i="5" s="1"/>
  <c r="D11" i="5"/>
  <c r="CD11" i="5" s="1"/>
  <c r="DL11" i="5" s="1"/>
  <c r="D189" i="5"/>
  <c r="BZ189" i="5" s="1"/>
  <c r="DH189" i="5" s="1"/>
  <c r="D245" i="5"/>
  <c r="D10" i="5"/>
  <c r="CA10" i="5" s="1"/>
  <c r="DI10" i="5" s="1"/>
  <c r="D255" i="5"/>
  <c r="CI255" i="5" s="1"/>
  <c r="DQ255" i="5" s="1"/>
  <c r="D252" i="5"/>
  <c r="D9" i="5"/>
  <c r="CI9" i="5" s="1"/>
  <c r="DQ9" i="5" s="1"/>
  <c r="D233" i="5"/>
  <c r="CJ233" i="5" s="1"/>
  <c r="DR233" i="5" s="1"/>
  <c r="D246" i="5"/>
  <c r="CC246" i="5" s="1"/>
  <c r="DK246" i="5" s="1"/>
  <c r="BY48" i="5"/>
  <c r="DG48" i="5" s="1"/>
  <c r="C10" i="6" s="1"/>
  <c r="C40" i="6" s="1"/>
  <c r="BZ48" i="5"/>
  <c r="DH48" i="5" s="1"/>
  <c r="CG48" i="5"/>
  <c r="DO48" i="5" s="1"/>
  <c r="CH48" i="5"/>
  <c r="DP48" i="5" s="1"/>
  <c r="CB55" i="5"/>
  <c r="DJ55" i="5" s="1"/>
  <c r="CF55" i="5"/>
  <c r="DN55" i="5" s="1"/>
  <c r="DB78" i="5"/>
  <c r="CW106" i="5"/>
  <c r="DN106" i="5" s="1"/>
  <c r="CU106" i="5"/>
  <c r="DL106" i="5" s="1"/>
  <c r="CV106" i="5"/>
  <c r="DM106" i="5" s="1"/>
  <c r="DC106" i="5"/>
  <c r="DT106" i="5" s="1"/>
  <c r="CX106" i="5"/>
  <c r="DO106" i="5" s="1"/>
  <c r="DB106" i="5"/>
  <c r="DS106" i="5" s="1"/>
  <c r="DB114" i="5"/>
  <c r="CY114" i="5"/>
  <c r="CR114" i="5"/>
  <c r="DI114" i="5" s="1"/>
  <c r="DC114" i="5"/>
  <c r="DT114" i="5" s="1"/>
  <c r="CS114" i="5"/>
  <c r="DJ114" i="5" s="1"/>
  <c r="CV114" i="5"/>
  <c r="DM114" i="5" s="1"/>
  <c r="CW114" i="5"/>
  <c r="DN114" i="5" s="1"/>
  <c r="DD116" i="5"/>
  <c r="DU116" i="5" s="1"/>
  <c r="DC116" i="5"/>
  <c r="CW116" i="5"/>
  <c r="DN116" i="5" s="1"/>
  <c r="DA116" i="5"/>
  <c r="DR116" i="5" s="1"/>
  <c r="CR116" i="5"/>
  <c r="DI116" i="5" s="1"/>
  <c r="CP122" i="5"/>
  <c r="DG122" i="5" s="1"/>
  <c r="DC122" i="5"/>
  <c r="DT122" i="5" s="1"/>
  <c r="CU122" i="5"/>
  <c r="DL122" i="5" s="1"/>
  <c r="CX122" i="5"/>
  <c r="DO122" i="5" s="1"/>
  <c r="CR124" i="5"/>
  <c r="DI124" i="5" s="1"/>
  <c r="DC124" i="5"/>
  <c r="DT124" i="5" s="1"/>
  <c r="CW124" i="5"/>
  <c r="CS124" i="5"/>
  <c r="DJ124" i="5" s="1"/>
  <c r="CY124" i="5"/>
  <c r="DP124" i="5" s="1"/>
  <c r="CX130" i="5"/>
  <c r="CQ130" i="5"/>
  <c r="DH130" i="5" s="1"/>
  <c r="CS130" i="5"/>
  <c r="CR130" i="5"/>
  <c r="CP130" i="5"/>
  <c r="DG130" i="5" s="1"/>
  <c r="CU130" i="5"/>
  <c r="DL130" i="5" s="1"/>
  <c r="CY130" i="5"/>
  <c r="DA130" i="5"/>
  <c r="DR130" i="5" s="1"/>
  <c r="CC36" i="5"/>
  <c r="DK36" i="5" s="1"/>
  <c r="BY36" i="5"/>
  <c r="DG36" i="5" s="1"/>
  <c r="DD62" i="5"/>
  <c r="DU62" i="5" s="1"/>
  <c r="CV62" i="5"/>
  <c r="DM62" i="5" s="1"/>
  <c r="CU62" i="5"/>
  <c r="CY62" i="5"/>
  <c r="DP62" i="5" s="1"/>
  <c r="CB29" i="5"/>
  <c r="DJ29" i="5" s="1"/>
  <c r="CM29" i="5"/>
  <c r="DU29" i="5" s="1"/>
  <c r="BY29" i="5"/>
  <c r="DG29" i="5" s="1"/>
  <c r="DB122" i="5"/>
  <c r="DS122" i="5" s="1"/>
  <c r="CT116" i="5"/>
  <c r="DK116" i="5" s="1"/>
  <c r="CZ60" i="5"/>
  <c r="DQ60" i="5" s="1"/>
  <c r="BZ36" i="5"/>
  <c r="DH36" i="5" s="1"/>
  <c r="CF36" i="5"/>
  <c r="DN36" i="5" s="1"/>
  <c r="CK15" i="5"/>
  <c r="DS15" i="5" s="1"/>
  <c r="CC30" i="5"/>
  <c r="DK30" i="5" s="1"/>
  <c r="BY30" i="5"/>
  <c r="DG30" i="5" s="1"/>
  <c r="CH18" i="5"/>
  <c r="DP18" i="5" s="1"/>
  <c r="CL37" i="5"/>
  <c r="DT37" i="5" s="1"/>
  <c r="CF42" i="5"/>
  <c r="DN42" i="5" s="1"/>
  <c r="CZ122" i="5"/>
  <c r="DQ122" i="5" s="1"/>
  <c r="CQ122" i="5"/>
  <c r="DH122" i="5" s="1"/>
  <c r="CR66" i="5"/>
  <c r="DI66" i="5" s="1"/>
  <c r="DA76" i="5"/>
  <c r="DR76" i="5" s="1"/>
  <c r="CR76" i="5"/>
  <c r="CY104" i="5"/>
  <c r="DP104" i="5" s="1"/>
  <c r="CZ104" i="5"/>
  <c r="DQ104" i="5" s="1"/>
  <c r="DA104" i="5"/>
  <c r="DR104" i="5" s="1"/>
  <c r="DB104" i="5"/>
  <c r="DS104" i="5" s="1"/>
  <c r="CS104" i="5"/>
  <c r="DJ104" i="5" s="1"/>
  <c r="CT104" i="5"/>
  <c r="DK104" i="5" s="1"/>
  <c r="CX104" i="5"/>
  <c r="CW104" i="5"/>
  <c r="DN104" i="5" s="1"/>
  <c r="DC104" i="5"/>
  <c r="DT104" i="5" s="1"/>
  <c r="CP104" i="5"/>
  <c r="DG104" i="5" s="1"/>
  <c r="CP107" i="5"/>
  <c r="DG107" i="5" s="1"/>
  <c r="CR112" i="5"/>
  <c r="DI112" i="5" s="1"/>
  <c r="DD112" i="5"/>
  <c r="DU112" i="5" s="1"/>
  <c r="DB118" i="5"/>
  <c r="DS118" i="5" s="1"/>
  <c r="DD118" i="5"/>
  <c r="DU118" i="5" s="1"/>
  <c r="CX118" i="5"/>
  <c r="DO118" i="5" s="1"/>
  <c r="CV120" i="5"/>
  <c r="DM120" i="5" s="1"/>
  <c r="CW120" i="5"/>
  <c r="CX120" i="5"/>
  <c r="DO120" i="5" s="1"/>
  <c r="CY120" i="5"/>
  <c r="DP120" i="5" s="1"/>
  <c r="CP120" i="5"/>
  <c r="DG120" i="5" s="1"/>
  <c r="CQ120" i="5"/>
  <c r="DH120" i="5" s="1"/>
  <c r="DA120" i="5"/>
  <c r="CZ120" i="5"/>
  <c r="DQ120" i="5" s="1"/>
  <c r="DB120" i="5"/>
  <c r="DD120" i="5"/>
  <c r="CX128" i="5"/>
  <c r="DO128" i="5" s="1"/>
  <c r="CY128" i="5"/>
  <c r="CZ128" i="5"/>
  <c r="DQ128" i="5" s="1"/>
  <c r="CR128" i="5"/>
  <c r="DI128" i="5" s="1"/>
  <c r="CS128" i="5"/>
  <c r="CU128" i="5"/>
  <c r="DL128" i="5" s="1"/>
  <c r="CW128" i="5"/>
  <c r="DN128" i="5" s="1"/>
  <c r="CY134" i="5"/>
  <c r="DP134" i="5" s="1"/>
  <c r="DB134" i="5"/>
  <c r="DS134" i="5" s="1"/>
  <c r="CW134" i="5"/>
  <c r="DN134" i="5" s="1"/>
  <c r="CZ58" i="5"/>
  <c r="DQ58" i="5" s="1"/>
  <c r="CT58" i="5"/>
  <c r="DK58" i="5" s="1"/>
  <c r="CW183" i="5"/>
  <c r="CV183" i="5"/>
  <c r="CX58" i="5"/>
  <c r="DO58" i="5" s="1"/>
  <c r="CX82" i="5"/>
  <c r="DO82" i="5" s="1"/>
  <c r="CP82" i="5"/>
  <c r="DG82" i="5" s="1"/>
  <c r="CS76" i="5"/>
  <c r="DJ76" i="5" s="1"/>
  <c r="CU76" i="5"/>
  <c r="DL76" i="5" s="1"/>
  <c r="CX76" i="5"/>
  <c r="DO76" i="5" s="1"/>
  <c r="CW76" i="5"/>
  <c r="CZ76" i="5"/>
  <c r="DQ76" i="5" s="1"/>
  <c r="CP76" i="5"/>
  <c r="DG76" i="5" s="1"/>
  <c r="CX112" i="5"/>
  <c r="DO112" i="5" s="1"/>
  <c r="CQ112" i="5"/>
  <c r="CS112" i="5"/>
  <c r="CV112" i="5"/>
  <c r="DM112" i="5" s="1"/>
  <c r="CX70" i="5"/>
  <c r="DO70" i="5" s="1"/>
  <c r="DD76" i="5"/>
  <c r="DU76" i="5" s="1"/>
  <c r="DA112" i="5"/>
  <c r="DR112" i="5" s="1"/>
  <c r="CR62" i="5"/>
  <c r="DI62" i="5" s="1"/>
  <c r="CU109" i="5"/>
  <c r="DL109" i="5" s="1"/>
  <c r="CZ112" i="5"/>
  <c r="DQ112" i="5" s="1"/>
  <c r="CU183" i="5"/>
  <c r="CT183" i="5"/>
  <c r="CF243" i="5"/>
  <c r="DN243" i="5" s="1"/>
  <c r="CJ243" i="5"/>
  <c r="DR243" i="5" s="1"/>
  <c r="CP183" i="5"/>
  <c r="CY66" i="5"/>
  <c r="CQ108" i="5"/>
  <c r="DH108" i="5" s="1"/>
  <c r="CU110" i="5"/>
  <c r="DL110" i="5" s="1"/>
  <c r="CU116" i="5"/>
  <c r="DL116" i="5" s="1"/>
  <c r="DC118" i="5"/>
  <c r="DT118" i="5" s="1"/>
  <c r="CP102" i="5"/>
  <c r="DG102" i="5" s="1"/>
  <c r="CM207" i="5"/>
  <c r="DU207" i="5" s="1"/>
  <c r="CH212" i="5"/>
  <c r="DP212" i="5" s="1"/>
  <c r="CI212" i="5"/>
  <c r="DQ212" i="5" s="1"/>
  <c r="CH220" i="5"/>
  <c r="CI220" i="5"/>
  <c r="CK222" i="5"/>
  <c r="DS222" i="5" s="1"/>
  <c r="CJ222" i="5"/>
  <c r="DR222" i="5" s="1"/>
  <c r="CE204" i="5"/>
  <c r="DM204" i="5" s="1"/>
  <c r="CH204" i="5"/>
  <c r="DP204" i="5" s="1"/>
  <c r="CH221" i="5"/>
  <c r="CG221" i="5"/>
  <c r="CA176" i="5"/>
  <c r="DI176" i="5" s="1"/>
  <c r="CJ168" i="5"/>
  <c r="DR168" i="5" s="1"/>
  <c r="CI168" i="5"/>
  <c r="DQ168" i="5" s="1"/>
  <c r="CG180" i="5"/>
  <c r="DO180" i="5" s="1"/>
  <c r="CC236" i="5"/>
  <c r="DK236" i="5" s="1"/>
  <c r="CK236" i="5"/>
  <c r="DS236" i="5" s="1"/>
  <c r="CG28" i="5"/>
  <c r="DO28" i="5" s="1"/>
  <c r="CC135" i="5"/>
  <c r="CW108" i="5"/>
  <c r="DN108" i="5" s="1"/>
  <c r="CQ116" i="5"/>
  <c r="DH116" i="5" s="1"/>
  <c r="DA183" i="5"/>
  <c r="CZ183" i="5"/>
  <c r="CM205" i="5"/>
  <c r="DU205" i="5" s="1"/>
  <c r="CL207" i="5"/>
  <c r="DT207" i="5" s="1"/>
  <c r="CK207" i="5"/>
  <c r="DS207" i="5" s="1"/>
  <c r="CD212" i="5"/>
  <c r="DL212" i="5" s="1"/>
  <c r="CG212" i="5"/>
  <c r="DO212" i="5" s="1"/>
  <c r="CL214" i="5"/>
  <c r="DT214" i="5" s="1"/>
  <c r="CE214" i="5"/>
  <c r="DM214" i="5" s="1"/>
  <c r="CD220" i="5"/>
  <c r="CG220" i="5"/>
  <c r="CI222" i="5"/>
  <c r="DQ222" i="5" s="1"/>
  <c r="CH222" i="5"/>
  <c r="DP222" i="5" s="1"/>
  <c r="CA204" i="5"/>
  <c r="DI204" i="5" s="1"/>
  <c r="CF204" i="5"/>
  <c r="DN204" i="5" s="1"/>
  <c r="CA206" i="5"/>
  <c r="DI206" i="5" s="1"/>
  <c r="CD206" i="5"/>
  <c r="DL206" i="5" s="1"/>
  <c r="CF221" i="5"/>
  <c r="CE221" i="5"/>
  <c r="CC172" i="5"/>
  <c r="DK172" i="5" s="1"/>
  <c r="CM172" i="5"/>
  <c r="DU172" i="5" s="1"/>
  <c r="CH168" i="5"/>
  <c r="DP168" i="5" s="1"/>
  <c r="CG168" i="5"/>
  <c r="DO168" i="5" s="1"/>
  <c r="BY180" i="5"/>
  <c r="DG180" i="5" s="1"/>
  <c r="CG105" i="5"/>
  <c r="DO105" i="5" s="1"/>
  <c r="CG236" i="5"/>
  <c r="DO236" i="5" s="1"/>
  <c r="BZ236" i="5"/>
  <c r="DH236" i="5" s="1"/>
  <c r="CC28" i="5"/>
  <c r="DK28" i="5" s="1"/>
  <c r="CH135" i="5"/>
  <c r="DD110" i="5"/>
  <c r="DU110" i="5" s="1"/>
  <c r="CQ118" i="5"/>
  <c r="DH118" i="5" s="1"/>
  <c r="CU134" i="5"/>
  <c r="DL134" i="5" s="1"/>
  <c r="CD205" i="5"/>
  <c r="DL205" i="5" s="1"/>
  <c r="CB207" i="5"/>
  <c r="DJ207" i="5" s="1"/>
  <c r="CL212" i="5"/>
  <c r="DT212" i="5" s="1"/>
  <c r="CF214" i="5"/>
  <c r="DN214" i="5" s="1"/>
  <c r="CL220" i="5"/>
  <c r="CM222" i="5"/>
  <c r="DU222" i="5" s="1"/>
  <c r="CI204" i="5"/>
  <c r="DQ204" i="5" s="1"/>
  <c r="CK206" i="5"/>
  <c r="DS206" i="5" s="1"/>
  <c r="CJ221" i="5"/>
  <c r="CD172" i="5"/>
  <c r="DL172" i="5" s="1"/>
  <c r="CL168" i="5"/>
  <c r="DT168" i="5" s="1"/>
  <c r="CM236" i="5"/>
  <c r="DU236" i="5" s="1"/>
  <c r="BY236" i="5"/>
  <c r="DG236" i="5" s="1"/>
  <c r="BZ28" i="5"/>
  <c r="DH28" i="5" s="1"/>
  <c r="CE135" i="5"/>
  <c r="H167" i="5"/>
  <c r="CH167" i="5" s="1"/>
  <c r="DP167" i="5" s="1"/>
  <c r="H163" i="5"/>
  <c r="CF163" i="5" s="1"/>
  <c r="DN163" i="5" s="1"/>
  <c r="H159" i="5"/>
  <c r="CI159" i="5" s="1"/>
  <c r="DQ159" i="5" s="1"/>
  <c r="H155" i="5"/>
  <c r="CD155" i="5" s="1"/>
  <c r="DL155" i="5" s="1"/>
  <c r="B43" i="6"/>
  <c r="DL114" i="5"/>
  <c r="DO104" i="5"/>
  <c r="DP105" i="5"/>
  <c r="DL66" i="5"/>
  <c r="CH17" i="5"/>
  <c r="DP17" i="5" s="1"/>
  <c r="CL17" i="5"/>
  <c r="DT17" i="5" s="1"/>
  <c r="CG17" i="5"/>
  <c r="DO17" i="5" s="1"/>
  <c r="CI18" i="5"/>
  <c r="DQ18" i="5" s="1"/>
  <c r="CC24" i="5"/>
  <c r="DK24" i="5" s="1"/>
  <c r="CA16" i="5"/>
  <c r="DI16" i="5" s="1"/>
  <c r="CJ14" i="5"/>
  <c r="DR14" i="5" s="1"/>
  <c r="CF32" i="5"/>
  <c r="DN32" i="5" s="1"/>
  <c r="CK36" i="5"/>
  <c r="DS36" i="5" s="1"/>
  <c r="CH37" i="5"/>
  <c r="DP37" i="5" s="1"/>
  <c r="CM57" i="5"/>
  <c r="CM56" i="5"/>
  <c r="D25" i="5"/>
  <c r="CM25" i="5" s="1"/>
  <c r="DU25" i="5" s="1"/>
  <c r="DB116" i="5"/>
  <c r="DS116" i="5" s="1"/>
  <c r="CW105" i="5"/>
  <c r="DN105" i="5" s="1"/>
  <c r="CR102" i="5"/>
  <c r="DI102" i="5" s="1"/>
  <c r="DB80" i="5"/>
  <c r="DS80" i="5" s="1"/>
  <c r="CM14" i="5"/>
  <c r="DU14" i="5" s="1"/>
  <c r="CH14" i="5"/>
  <c r="DP14" i="5" s="1"/>
  <c r="CM32" i="5"/>
  <c r="DU32" i="5" s="1"/>
  <c r="CG36" i="5"/>
  <c r="DO36" i="5" s="1"/>
  <c r="CD37" i="5"/>
  <c r="DL37" i="5" s="1"/>
  <c r="CE57" i="5"/>
  <c r="CL56" i="5"/>
  <c r="CK56" i="5"/>
  <c r="D19" i="5"/>
  <c r="D27" i="5"/>
  <c r="CC27" i="5" s="1"/>
  <c r="DK27" i="5" s="1"/>
  <c r="CV80" i="5"/>
  <c r="CE32" i="5"/>
  <c r="DM32" i="5" s="1"/>
  <c r="BZ37" i="5"/>
  <c r="DH37" i="5" s="1"/>
  <c r="CL57" i="5"/>
  <c r="CK37" i="5"/>
  <c r="DS37" i="5" s="1"/>
  <c r="DC58" i="5"/>
  <c r="DT58" i="5" s="1"/>
  <c r="DD58" i="5"/>
  <c r="DU58" i="5" s="1"/>
  <c r="CR58" i="5"/>
  <c r="CY58" i="5"/>
  <c r="DP58" i="5" s="1"/>
  <c r="DB58" i="5"/>
  <c r="DS58" i="5" s="1"/>
  <c r="DA58" i="5"/>
  <c r="DR58" i="5" s="1"/>
  <c r="CW58" i="5"/>
  <c r="DN58" i="5" s="1"/>
  <c r="CP58" i="5"/>
  <c r="DG58" i="5" s="1"/>
  <c r="DC102" i="5"/>
  <c r="DT102" i="5" s="1"/>
  <c r="DD102" i="5"/>
  <c r="DU102" i="5" s="1"/>
  <c r="CY102" i="5"/>
  <c r="DP102" i="5" s="1"/>
  <c r="DB102" i="5"/>
  <c r="DS102" i="5" s="1"/>
  <c r="CS102" i="5"/>
  <c r="DJ102" i="5" s="1"/>
  <c r="CV102" i="5"/>
  <c r="DM102" i="5" s="1"/>
  <c r="CQ102" i="5"/>
  <c r="DH102" i="5" s="1"/>
  <c r="CZ102" i="5"/>
  <c r="DQ102" i="5" s="1"/>
  <c r="CU102" i="5"/>
  <c r="DL102" i="5" s="1"/>
  <c r="CR105" i="5"/>
  <c r="CQ105" i="5"/>
  <c r="DH105" i="5" s="1"/>
  <c r="CV105" i="5"/>
  <c r="DM105" i="5" s="1"/>
  <c r="CU105" i="5"/>
  <c r="DL105" i="5" s="1"/>
  <c r="DD105" i="5"/>
  <c r="DU105" i="5" s="1"/>
  <c r="CT110" i="5"/>
  <c r="DA110" i="5"/>
  <c r="CU113" i="5"/>
  <c r="DL113" i="5" s="1"/>
  <c r="CZ118" i="5"/>
  <c r="DQ118" i="5" s="1"/>
  <c r="CW118" i="5"/>
  <c r="DA118" i="5"/>
  <c r="DR118" i="5" s="1"/>
  <c r="BZ24" i="5"/>
  <c r="DH24" i="5" s="1"/>
  <c r="CI24" i="5"/>
  <c r="DQ24" i="5" s="1"/>
  <c r="CG37" i="5"/>
  <c r="DO37" i="5" s="1"/>
  <c r="CU80" i="5"/>
  <c r="DL80" i="5" s="1"/>
  <c r="CC37" i="5"/>
  <c r="DK37" i="5" s="1"/>
  <c r="CG55" i="5"/>
  <c r="DO55" i="5" s="1"/>
  <c r="CG42" i="5"/>
  <c r="DO42" i="5" s="1"/>
  <c r="CT62" i="5"/>
  <c r="DK62" i="5" s="1"/>
  <c r="CW62" i="5"/>
  <c r="DN62" i="5" s="1"/>
  <c r="CQ62" i="5"/>
  <c r="DH62" i="5" s="1"/>
  <c r="CP62" i="5"/>
  <c r="CS62" i="5"/>
  <c r="DJ62" i="5" s="1"/>
  <c r="CX62" i="5"/>
  <c r="DO62" i="5" s="1"/>
  <c r="CZ62" i="5"/>
  <c r="DQ62" i="5" s="1"/>
  <c r="CU100" i="5"/>
  <c r="DL100" i="5" s="1"/>
  <c r="CV100" i="5"/>
  <c r="DM100" i="5" s="1"/>
  <c r="CE54" i="5"/>
  <c r="DM54" i="5" s="1"/>
  <c r="CM24" i="5"/>
  <c r="DU24" i="5" s="1"/>
  <c r="CA14" i="5"/>
  <c r="DI14" i="5" s="1"/>
  <c r="CG14" i="5"/>
  <c r="DO14" i="5" s="1"/>
  <c r="CB36" i="5"/>
  <c r="DJ36" i="5" s="1"/>
  <c r="BY37" i="5"/>
  <c r="DG37" i="5" s="1"/>
  <c r="BY55" i="5"/>
  <c r="DG55" i="5" s="1"/>
  <c r="BY42" i="5"/>
  <c r="DG42" i="5" s="1"/>
  <c r="CB56" i="5"/>
  <c r="DA105" i="5"/>
  <c r="DR105" i="5" s="1"/>
  <c r="CP105" i="5"/>
  <c r="DG105" i="5" s="1"/>
  <c r="CX102" i="5"/>
  <c r="DO102" i="5" s="1"/>
  <c r="DB62" i="5"/>
  <c r="DS62" i="5" s="1"/>
  <c r="CS58" i="5"/>
  <c r="DB113" i="5"/>
  <c r="DS113" i="5" s="1"/>
  <c r="DD114" i="5"/>
  <c r="DU114" i="5" s="1"/>
  <c r="CX116" i="5"/>
  <c r="DO116" i="5" s="1"/>
  <c r="CS116" i="5"/>
  <c r="DJ116" i="5" s="1"/>
  <c r="CZ130" i="5"/>
  <c r="DQ130" i="5" s="1"/>
  <c r="DB124" i="5"/>
  <c r="DS124" i="5" s="1"/>
  <c r="DA106" i="5"/>
  <c r="DR106" i="5" s="1"/>
  <c r="CW80" i="5"/>
  <c r="CP80" i="5"/>
  <c r="DG80" i="5" s="1"/>
  <c r="CY78" i="5"/>
  <c r="DS76" i="5"/>
  <c r="CV116" i="5"/>
  <c r="DM116" i="5" s="1"/>
  <c r="DD106" i="5"/>
  <c r="DU106" i="5" s="1"/>
  <c r="CT78" i="5"/>
  <c r="DK78" i="5" s="1"/>
  <c r="CR78" i="5"/>
  <c r="DI78" i="5" s="1"/>
  <c r="CW78" i="5"/>
  <c r="DN78" i="5" s="1"/>
  <c r="CX80" i="5"/>
  <c r="DO80" i="5" s="1"/>
  <c r="CY80" i="5"/>
  <c r="DP80" i="5" s="1"/>
  <c r="CQ80" i="5"/>
  <c r="DH80" i="5" s="1"/>
  <c r="CZ80" i="5"/>
  <c r="DC80" i="5"/>
  <c r="DT80" i="5" s="1"/>
  <c r="CX108" i="5"/>
  <c r="DO108" i="5" s="1"/>
  <c r="DA111" i="5"/>
  <c r="DR111" i="5" s="1"/>
  <c r="CV111" i="5"/>
  <c r="DM111" i="5" s="1"/>
  <c r="CP116" i="5"/>
  <c r="DG116" i="5" s="1"/>
  <c r="CY116" i="5"/>
  <c r="DP116" i="5" s="1"/>
  <c r="CZ116" i="5"/>
  <c r="DA129" i="5"/>
  <c r="CQ106" i="5"/>
  <c r="DH106" i="5" s="1"/>
  <c r="CY106" i="5"/>
  <c r="DP106" i="5" s="1"/>
  <c r="CZ106" i="5"/>
  <c r="DQ106" i="5" s="1"/>
  <c r="CS106" i="5"/>
  <c r="DJ106" i="5" s="1"/>
  <c r="CT106" i="5"/>
  <c r="DK106" i="5" s="1"/>
  <c r="CR108" i="5"/>
  <c r="DI108" i="5" s="1"/>
  <c r="CP114" i="5"/>
  <c r="DG114" i="5" s="1"/>
  <c r="CQ114" i="5"/>
  <c r="DH114" i="5" s="1"/>
  <c r="CZ114" i="5"/>
  <c r="DA114" i="5"/>
  <c r="DR114" i="5" s="1"/>
  <c r="CT124" i="5"/>
  <c r="DD124" i="5"/>
  <c r="DB130" i="5"/>
  <c r="DS130" i="5" s="1"/>
  <c r="DC130" i="5"/>
  <c r="DT130" i="5" s="1"/>
  <c r="CV130" i="5"/>
  <c r="DM130" i="5" s="1"/>
  <c r="CW130" i="5"/>
  <c r="DN130" i="5" s="1"/>
  <c r="CS118" i="5"/>
  <c r="DJ118" i="5" s="1"/>
  <c r="CP118" i="5"/>
  <c r="CU107" i="5"/>
  <c r="DL107" i="5" s="1"/>
  <c r="CS134" i="5"/>
  <c r="DJ134" i="5" s="1"/>
  <c r="DD113" i="5"/>
  <c r="DU113" i="5" s="1"/>
  <c r="DC110" i="5"/>
  <c r="CP110" i="5"/>
  <c r="DG110" i="5" s="1"/>
  <c r="CX110" i="5"/>
  <c r="DO110" i="5" s="1"/>
  <c r="CW113" i="5"/>
  <c r="DN113" i="5" s="1"/>
  <c r="CX113" i="5"/>
  <c r="DO113" i="5" s="1"/>
  <c r="CT118" i="5"/>
  <c r="DK118" i="5" s="1"/>
  <c r="CU118" i="5"/>
  <c r="DL118" i="5" s="1"/>
  <c r="CT121" i="5"/>
  <c r="DA107" i="5"/>
  <c r="DR107" i="5" s="1"/>
  <c r="CY118" i="5"/>
  <c r="DP118" i="5" s="1"/>
  <c r="CV118" i="5"/>
  <c r="CP113" i="5"/>
  <c r="DG113" i="5" s="1"/>
  <c r="CY110" i="5"/>
  <c r="DP110" i="5" s="1"/>
  <c r="DC100" i="5"/>
  <c r="DT100" i="5" s="1"/>
  <c r="CA216" i="5"/>
  <c r="DI216" i="5" s="1"/>
  <c r="CF216" i="5"/>
  <c r="DN216" i="5" s="1"/>
  <c r="CC216" i="5"/>
  <c r="DK216" i="5" s="1"/>
  <c r="CJ216" i="5"/>
  <c r="DR216" i="5" s="1"/>
  <c r="CI216" i="5"/>
  <c r="DQ216" i="5" s="1"/>
  <c r="CH216" i="5"/>
  <c r="DP216" i="5" s="1"/>
  <c r="CK216" i="5"/>
  <c r="DS216" i="5" s="1"/>
  <c r="CL216" i="5"/>
  <c r="DT216" i="5" s="1"/>
  <c r="CM216" i="5"/>
  <c r="DU216" i="5" s="1"/>
  <c r="BY216" i="5"/>
  <c r="DG216" i="5" s="1"/>
  <c r="CB216" i="5"/>
  <c r="DJ216" i="5" s="1"/>
  <c r="CD208" i="5"/>
  <c r="CK208" i="5"/>
  <c r="CF208" i="5"/>
  <c r="CA208" i="5"/>
  <c r="CL208" i="5"/>
  <c r="BY208" i="5"/>
  <c r="CI208" i="5"/>
  <c r="BZ208" i="5"/>
  <c r="CC208" i="5"/>
  <c r="CB208" i="5"/>
  <c r="CG208" i="5"/>
  <c r="CM208" i="5"/>
  <c r="CI200" i="5"/>
  <c r="DQ200" i="5" s="1"/>
  <c r="CJ200" i="5"/>
  <c r="DR200" i="5" s="1"/>
  <c r="BY200" i="5"/>
  <c r="DG200" i="5" s="1"/>
  <c r="BZ200" i="5"/>
  <c r="DH200" i="5" s="1"/>
  <c r="CC182" i="5"/>
  <c r="DK182" i="5" s="1"/>
  <c r="CC181" i="5"/>
  <c r="DK181" i="5" s="1"/>
  <c r="CK181" i="5"/>
  <c r="DS181" i="5" s="1"/>
  <c r="CG182" i="5"/>
  <c r="DO182" i="5" s="1"/>
  <c r="BZ182" i="5"/>
  <c r="DH182" i="5" s="1"/>
  <c r="CH182" i="5"/>
  <c r="DP182" i="5" s="1"/>
  <c r="CB181" i="5"/>
  <c r="DJ181" i="5" s="1"/>
  <c r="CJ181" i="5"/>
  <c r="DR181" i="5" s="1"/>
  <c r="BZ178" i="5"/>
  <c r="DH178" i="5" s="1"/>
  <c r="CH178" i="5"/>
  <c r="DP178" i="5" s="1"/>
  <c r="CI178" i="5"/>
  <c r="DQ178" i="5" s="1"/>
  <c r="CJ178" i="5"/>
  <c r="DR178" i="5" s="1"/>
  <c r="CM178" i="5"/>
  <c r="DU178" i="5" s="1"/>
  <c r="CK178" i="5"/>
  <c r="DS178" i="5" s="1"/>
  <c r="CC178" i="5"/>
  <c r="DK178" i="5" s="1"/>
  <c r="CD178" i="5"/>
  <c r="DL178" i="5" s="1"/>
  <c r="CG178" i="5"/>
  <c r="DO178" i="5" s="1"/>
  <c r="CL178" i="5"/>
  <c r="DT178" i="5" s="1"/>
  <c r="CC174" i="5"/>
  <c r="DK174" i="5" s="1"/>
  <c r="BZ174" i="5"/>
  <c r="DH174" i="5" s="1"/>
  <c r="CE174" i="5"/>
  <c r="DM174" i="5" s="1"/>
  <c r="CJ174" i="5"/>
  <c r="DR174" i="5" s="1"/>
  <c r="CK174" i="5"/>
  <c r="DS174" i="5" s="1"/>
  <c r="CL174" i="5"/>
  <c r="DT174" i="5" s="1"/>
  <c r="CM174" i="5"/>
  <c r="DU174" i="5" s="1"/>
  <c r="BY174" i="5"/>
  <c r="DG174" i="5" s="1"/>
  <c r="CA174" i="5"/>
  <c r="DI174" i="5" s="1"/>
  <c r="CD142" i="5"/>
  <c r="DL142" i="5" s="1"/>
  <c r="CE142" i="5"/>
  <c r="DM142" i="5" s="1"/>
  <c r="CF142" i="5"/>
  <c r="DN142" i="5" s="1"/>
  <c r="CG142" i="5"/>
  <c r="DO142" i="5" s="1"/>
  <c r="CL142" i="5"/>
  <c r="DT142" i="5" s="1"/>
  <c r="CM142" i="5"/>
  <c r="DU142" i="5" s="1"/>
  <c r="BY142" i="5"/>
  <c r="DG142" i="5" s="1"/>
  <c r="BZ142" i="5"/>
  <c r="DH142" i="5" s="1"/>
  <c r="CA142" i="5"/>
  <c r="DI142" i="5" s="1"/>
  <c r="CB142" i="5"/>
  <c r="DJ142" i="5" s="1"/>
  <c r="CC142" i="5"/>
  <c r="DK142" i="5" s="1"/>
  <c r="DC60" i="5"/>
  <c r="DT60" i="5" s="1"/>
  <c r="CT76" i="5"/>
  <c r="DK76" i="5" s="1"/>
  <c r="DC112" i="5"/>
  <c r="DT112" i="5" s="1"/>
  <c r="CX111" i="5"/>
  <c r="DO111" i="5" s="1"/>
  <c r="CT112" i="5"/>
  <c r="DK112" i="5" s="1"/>
  <c r="CU112" i="5"/>
  <c r="DL112" i="5" s="1"/>
  <c r="BZ216" i="5"/>
  <c r="DH216" i="5" s="1"/>
  <c r="CE208" i="5"/>
  <c r="CG174" i="5"/>
  <c r="DO174" i="5" s="1"/>
  <c r="BY178" i="5"/>
  <c r="DG178" i="5" s="1"/>
  <c r="CJ83" i="5"/>
  <c r="CA85" i="5"/>
  <c r="CF85" i="5"/>
  <c r="CI87" i="5"/>
  <c r="CB87" i="5"/>
  <c r="CG91" i="5"/>
  <c r="DO91" i="5" s="1"/>
  <c r="CJ91" i="5"/>
  <c r="DR91" i="5" s="1"/>
  <c r="CA93" i="5"/>
  <c r="DI93" i="5" s="1"/>
  <c r="CF93" i="5"/>
  <c r="DN93" i="5" s="1"/>
  <c r="BY99" i="5"/>
  <c r="CG101" i="5"/>
  <c r="CJ101" i="5"/>
  <c r="CF103" i="5"/>
  <c r="CE103" i="5"/>
  <c r="F67" i="5"/>
  <c r="G69" i="5"/>
  <c r="G71" i="5"/>
  <c r="CL77" i="5"/>
  <c r="CJ77" i="5"/>
  <c r="CB250" i="5"/>
  <c r="DJ250" i="5" s="1"/>
  <c r="CA250" i="5"/>
  <c r="DI250" i="5" s="1"/>
  <c r="CA257" i="5"/>
  <c r="DI257" i="5" s="1"/>
  <c r="CA135" i="5"/>
  <c r="CK135" i="5"/>
  <c r="CC91" i="5"/>
  <c r="DK91" i="5" s="1"/>
  <c r="CH91" i="5"/>
  <c r="DP91" i="5" s="1"/>
  <c r="CK93" i="5"/>
  <c r="DS93" i="5" s="1"/>
  <c r="CD93" i="5"/>
  <c r="DL93" i="5" s="1"/>
  <c r="BZ98" i="5"/>
  <c r="DH98" i="5" s="1"/>
  <c r="CM99" i="5"/>
  <c r="CL99" i="5"/>
  <c r="CC101" i="5"/>
  <c r="CH101" i="5"/>
  <c r="CD103" i="5"/>
  <c r="CC103" i="5"/>
  <c r="E69" i="5"/>
  <c r="CH77" i="5"/>
  <c r="CF77" i="5"/>
  <c r="CA79" i="5"/>
  <c r="CI81" i="5"/>
  <c r="CJ81" i="5"/>
  <c r="BY83" i="5"/>
  <c r="CF83" i="5"/>
  <c r="CG85" i="5"/>
  <c r="CB85" i="5"/>
  <c r="CA87" i="5"/>
  <c r="CI89" i="5"/>
  <c r="DQ89" i="5" s="1"/>
  <c r="DQ294" i="5" s="1"/>
  <c r="CJ89" i="5"/>
  <c r="DR89" i="5" s="1"/>
  <c r="DR294" i="5" s="1"/>
  <c r="BY91" i="5"/>
  <c r="DG91" i="5" s="1"/>
  <c r="DG295" i="5" s="1"/>
  <c r="DG291" i="5" s="1"/>
  <c r="CF91" i="5"/>
  <c r="DN91" i="5" s="1"/>
  <c r="CG93" i="5"/>
  <c r="DO93" i="5" s="1"/>
  <c r="CB93" i="5"/>
  <c r="DJ93" i="5" s="1"/>
  <c r="CI99" i="5"/>
  <c r="CJ99" i="5"/>
  <c r="BY101" i="5"/>
  <c r="CF101" i="5"/>
  <c r="CB103" i="5"/>
  <c r="CA103" i="5"/>
  <c r="F69" i="5"/>
  <c r="CD77" i="5"/>
  <c r="CB77" i="5"/>
  <c r="E81" i="5"/>
  <c r="E91" i="5"/>
  <c r="F99" i="5"/>
  <c r="E101" i="5"/>
  <c r="CS183" i="5"/>
  <c r="CR183" i="5"/>
  <c r="CA59" i="5"/>
  <c r="BZ59" i="5"/>
  <c r="CM61" i="5"/>
  <c r="CL61" i="5"/>
  <c r="CI63" i="5"/>
  <c r="CH63" i="5"/>
  <c r="CE65" i="5"/>
  <c r="CD65" i="5"/>
  <c r="CA67" i="5"/>
  <c r="BZ67" i="5"/>
  <c r="CM69" i="5"/>
  <c r="CL69" i="5"/>
  <c r="CI71" i="5"/>
  <c r="CH71" i="5"/>
  <c r="CE73" i="5"/>
  <c r="CD73" i="5"/>
  <c r="CA75" i="5"/>
  <c r="BZ75" i="5"/>
  <c r="CK79" i="5"/>
  <c r="CL79" i="5"/>
  <c r="CE81" i="5"/>
  <c r="CH81" i="5"/>
  <c r="CM83" i="5"/>
  <c r="CD83" i="5"/>
  <c r="CC85" i="5"/>
  <c r="BZ85" i="5"/>
  <c r="CK87" i="5"/>
  <c r="CL87" i="5"/>
  <c r="CH89" i="5"/>
  <c r="DP89" i="5" s="1"/>
  <c r="DP294" i="5" s="1"/>
  <c r="CD91" i="5"/>
  <c r="DL91" i="5" s="1"/>
  <c r="CC93" i="5"/>
  <c r="DK93" i="5" s="1"/>
  <c r="BZ93" i="5"/>
  <c r="DH93" i="5" s="1"/>
  <c r="CE99" i="5"/>
  <c r="CH99" i="5"/>
  <c r="CM101" i="5"/>
  <c r="CD101" i="5"/>
  <c r="BZ103" i="5"/>
  <c r="BY103" i="5"/>
  <c r="BZ77" i="5"/>
  <c r="CM77" i="5"/>
  <c r="CF181" i="5"/>
  <c r="DN181" i="5" s="1"/>
  <c r="CD257" i="5"/>
  <c r="DL257" i="5" s="1"/>
  <c r="CH250" i="5"/>
  <c r="DP250" i="5" s="1"/>
  <c r="CM250" i="5"/>
  <c r="DU250" i="5" s="1"/>
  <c r="CM257" i="5"/>
  <c r="DU257" i="5" s="1"/>
  <c r="BY135" i="5"/>
  <c r="CK77" i="5"/>
  <c r="CI77" i="5"/>
  <c r="CF257" i="5"/>
  <c r="DN257" i="5" s="1"/>
  <c r="CJ250" i="5"/>
  <c r="DR250" i="5" s="1"/>
  <c r="CC250" i="5"/>
  <c r="DK250" i="5" s="1"/>
  <c r="CC257" i="5"/>
  <c r="DK257" i="5" s="1"/>
  <c r="CG135" i="5"/>
  <c r="F135" i="5"/>
  <c r="DC183" i="5"/>
  <c r="DB183" i="5"/>
  <c r="CK59" i="5"/>
  <c r="CG61" i="5"/>
  <c r="CC63" i="5"/>
  <c r="CK67" i="5"/>
  <c r="CJ67" i="5"/>
  <c r="CG69" i="5"/>
  <c r="CC71" i="5"/>
  <c r="CB71" i="5"/>
  <c r="BY73" i="5"/>
  <c r="CK75" i="5"/>
  <c r="BY79" i="5"/>
  <c r="CG81" i="5"/>
  <c r="CI85" i="5"/>
  <c r="CJ85" i="5"/>
  <c r="BY87" i="5"/>
  <c r="CF87" i="5"/>
  <c r="CG89" i="5"/>
  <c r="DO89" i="5" s="1"/>
  <c r="DO294" i="5" s="1"/>
  <c r="CA91" i="5"/>
  <c r="DI91" i="5" s="1"/>
  <c r="CI93" i="5"/>
  <c r="DQ93" i="5" s="1"/>
  <c r="CJ93" i="5"/>
  <c r="DR93" i="5" s="1"/>
  <c r="BY98" i="5"/>
  <c r="DG98" i="5" s="1"/>
  <c r="CG99" i="5"/>
  <c r="CB99" i="5"/>
  <c r="CA101" i="5"/>
  <c r="CJ103" i="5"/>
  <c r="CI103" i="5"/>
  <c r="E67" i="5"/>
  <c r="E71" i="5"/>
  <c r="CC77" i="5"/>
  <c r="CA77" i="5"/>
  <c r="CM87" i="5"/>
  <c r="CK91" i="5"/>
  <c r="DS91" i="5" s="1"/>
  <c r="CE93" i="5"/>
  <c r="DM93" i="5" s="1"/>
  <c r="CM98" i="5"/>
  <c r="DU98" i="5" s="1"/>
  <c r="CC99" i="5"/>
  <c r="CK101" i="5"/>
  <c r="CH103" i="5"/>
  <c r="DQ105" i="5"/>
  <c r="CF29" i="5"/>
  <c r="DN29" i="5" s="1"/>
  <c r="CG29" i="5"/>
  <c r="DO29" i="5" s="1"/>
  <c r="CK30" i="5"/>
  <c r="DS30" i="5" s="1"/>
  <c r="CD30" i="5"/>
  <c r="DL30" i="5" s="1"/>
  <c r="BZ30" i="5"/>
  <c r="DH30" i="5" s="1"/>
  <c r="CL29" i="5"/>
  <c r="DT29" i="5" s="1"/>
  <c r="CH29" i="5"/>
  <c r="DP29" i="5" s="1"/>
  <c r="CH54" i="5"/>
  <c r="DP54" i="5" s="1"/>
  <c r="CD54" i="5"/>
  <c r="DL54" i="5" s="1"/>
  <c r="BZ54" i="5"/>
  <c r="DH54" i="5" s="1"/>
  <c r="CC54" i="5"/>
  <c r="DK54" i="5" s="1"/>
  <c r="CL24" i="5"/>
  <c r="DT24" i="5" s="1"/>
  <c r="CK24" i="5"/>
  <c r="DS24" i="5" s="1"/>
  <c r="CE24" i="5"/>
  <c r="DM24" i="5" s="1"/>
  <c r="CF24" i="5"/>
  <c r="DN24" i="5" s="1"/>
  <c r="BZ18" i="5"/>
  <c r="DH18" i="5" s="1"/>
  <c r="BY17" i="5"/>
  <c r="DG17" i="5" s="1"/>
  <c r="CB17" i="5"/>
  <c r="DJ17" i="5" s="1"/>
  <c r="CE17" i="5"/>
  <c r="DM17" i="5" s="1"/>
  <c r="E57" i="5"/>
  <c r="CJ32" i="5"/>
  <c r="DR32" i="5" s="1"/>
  <c r="CB32" i="5"/>
  <c r="DJ32" i="5" s="1"/>
  <c r="CI32" i="5"/>
  <c r="DQ32" i="5" s="1"/>
  <c r="CA32" i="5"/>
  <c r="DI32" i="5" s="1"/>
  <c r="CM36" i="5"/>
  <c r="DU36" i="5" s="1"/>
  <c r="CI36" i="5"/>
  <c r="DQ36" i="5" s="1"/>
  <c r="CE36" i="5"/>
  <c r="DM36" i="5" s="1"/>
  <c r="CA36" i="5"/>
  <c r="DI36" i="5" s="1"/>
  <c r="CL36" i="5"/>
  <c r="DT36" i="5" s="1"/>
  <c r="CH36" i="5"/>
  <c r="DP36" i="5" s="1"/>
  <c r="CD36" i="5"/>
  <c r="DL36" i="5" s="1"/>
  <c r="CJ37" i="5"/>
  <c r="DR37" i="5" s="1"/>
  <c r="CF37" i="5"/>
  <c r="DN37" i="5" s="1"/>
  <c r="CB37" i="5"/>
  <c r="DJ37" i="5" s="1"/>
  <c r="CM37" i="5"/>
  <c r="DU37" i="5" s="1"/>
  <c r="CI37" i="5"/>
  <c r="DQ37" i="5" s="1"/>
  <c r="CE37" i="5"/>
  <c r="DM37" i="5" s="1"/>
  <c r="CK55" i="5"/>
  <c r="DS55" i="5" s="1"/>
  <c r="CC55" i="5"/>
  <c r="DK55" i="5" s="1"/>
  <c r="CJ55" i="5"/>
  <c r="DR55" i="5" s="1"/>
  <c r="CK42" i="5"/>
  <c r="DS42" i="5" s="1"/>
  <c r="CC42" i="5"/>
  <c r="DK42" i="5" s="1"/>
  <c r="CJ42" i="5"/>
  <c r="DR42" i="5" s="1"/>
  <c r="CB42" i="5"/>
  <c r="DJ42" i="5" s="1"/>
  <c r="CI57" i="5"/>
  <c r="CA57" i="5"/>
  <c r="CH57" i="5"/>
  <c r="CE8" i="5"/>
  <c r="DM8" i="5" s="1"/>
  <c r="CH8" i="5"/>
  <c r="DP8" i="5" s="1"/>
  <c r="CW111" i="5"/>
  <c r="DN111" i="5" s="1"/>
  <c r="CW110" i="5"/>
  <c r="CS110" i="5"/>
  <c r="DJ110" i="5" s="1"/>
  <c r="CZ110" i="5"/>
  <c r="DQ110" i="5" s="1"/>
  <c r="DB108" i="5"/>
  <c r="DS108" i="5" s="1"/>
  <c r="CV108" i="5"/>
  <c r="DM108" i="5" s="1"/>
  <c r="DC108" i="5"/>
  <c r="DT108" i="5" s="1"/>
  <c r="DD100" i="5"/>
  <c r="DU100" i="5" s="1"/>
  <c r="DD66" i="5"/>
  <c r="DU66" i="5" s="1"/>
  <c r="CQ100" i="5"/>
  <c r="DH100" i="5" s="1"/>
  <c r="CS108" i="5"/>
  <c r="DJ108" i="5" s="1"/>
  <c r="CS109" i="5"/>
  <c r="DJ109" i="5" s="1"/>
  <c r="CR110" i="5"/>
  <c r="DI110" i="5" s="1"/>
  <c r="CB8" i="5"/>
  <c r="DJ8" i="5" s="1"/>
  <c r="BY8" i="5"/>
  <c r="DG8" i="5" s="1"/>
  <c r="CG181" i="5"/>
  <c r="DO181" i="5" s="1"/>
  <c r="BY181" i="5"/>
  <c r="DG181" i="5" s="1"/>
  <c r="CL182" i="5"/>
  <c r="DT182" i="5" s="1"/>
  <c r="CD182" i="5"/>
  <c r="DL182" i="5" s="1"/>
  <c r="CK182" i="5"/>
  <c r="DS182" i="5" s="1"/>
  <c r="CA182" i="5"/>
  <c r="DI182" i="5" s="1"/>
  <c r="CE182" i="5"/>
  <c r="DM182" i="5" s="1"/>
  <c r="CI182" i="5"/>
  <c r="DQ182" i="5" s="1"/>
  <c r="CM182" i="5"/>
  <c r="DU182" i="5" s="1"/>
  <c r="CB182" i="5"/>
  <c r="DJ182" i="5" s="1"/>
  <c r="CF182" i="5"/>
  <c r="DN182" i="5" s="1"/>
  <c r="CJ182" i="5"/>
  <c r="DR182" i="5" s="1"/>
  <c r="BZ181" i="5"/>
  <c r="DH181" i="5" s="1"/>
  <c r="CD181" i="5"/>
  <c r="DL181" i="5" s="1"/>
  <c r="CH181" i="5"/>
  <c r="DP181" i="5" s="1"/>
  <c r="CL181" i="5"/>
  <c r="DT181" i="5" s="1"/>
  <c r="CA181" i="5"/>
  <c r="DI181" i="5" s="1"/>
  <c r="CE181" i="5"/>
  <c r="DM181" i="5" s="1"/>
  <c r="CI181" i="5"/>
  <c r="DQ181" i="5" s="1"/>
  <c r="CM181" i="5"/>
  <c r="DU181" i="5" s="1"/>
  <c r="CC180" i="5"/>
  <c r="DK180" i="5" s="1"/>
  <c r="CK180" i="5"/>
  <c r="DS180" i="5" s="1"/>
  <c r="CD180" i="5"/>
  <c r="DL180" i="5" s="1"/>
  <c r="CL180" i="5"/>
  <c r="DT180" i="5" s="1"/>
  <c r="BZ243" i="5"/>
  <c r="DH243" i="5" s="1"/>
  <c r="CF28" i="5"/>
  <c r="DN28" i="5" s="1"/>
  <c r="BY28" i="5"/>
  <c r="DG28" i="5" s="1"/>
  <c r="CA28" i="5"/>
  <c r="DI28" i="5" s="1"/>
  <c r="CL28" i="5"/>
  <c r="DT28" i="5" s="1"/>
  <c r="CH28" i="5"/>
  <c r="DP28" i="5" s="1"/>
  <c r="CD28" i="5"/>
  <c r="DL28" i="5" s="1"/>
  <c r="CE28" i="5"/>
  <c r="DM28" i="5" s="1"/>
  <c r="CJ135" i="5"/>
  <c r="CI135" i="5"/>
  <c r="G135" i="5"/>
  <c r="CM135" i="5"/>
  <c r="CB135" i="5"/>
  <c r="CL135" i="5"/>
  <c r="CD135" i="5"/>
  <c r="E135" i="5"/>
  <c r="BZ233" i="5"/>
  <c r="DH233" i="5" s="1"/>
  <c r="CK240" i="5"/>
  <c r="DS240" i="5" s="1"/>
  <c r="BY240" i="5"/>
  <c r="DG240" i="5" s="1"/>
  <c r="BZ240" i="5"/>
  <c r="DH240" i="5" s="1"/>
  <c r="CF240" i="5"/>
  <c r="DN240" i="5" s="1"/>
  <c r="CA240" i="5"/>
  <c r="DI240" i="5" s="1"/>
  <c r="CF233" i="5"/>
  <c r="DN233" i="5" s="1"/>
  <c r="CE188" i="5"/>
  <c r="DM188" i="5" s="1"/>
  <c r="CM188" i="5"/>
  <c r="DU188" i="5" s="1"/>
  <c r="CF188" i="5"/>
  <c r="DN188" i="5" s="1"/>
  <c r="BZ188" i="5"/>
  <c r="DH188" i="5" s="1"/>
  <c r="CK188" i="5"/>
  <c r="DS188" i="5" s="1"/>
  <c r="D228" i="5"/>
  <c r="D227" i="5"/>
  <c r="D226" i="5"/>
  <c r="D251" i="5"/>
  <c r="D242" i="5"/>
  <c r="D235" i="5"/>
  <c r="D254" i="5"/>
  <c r="D247" i="5"/>
  <c r="D259" i="5"/>
  <c r="CA188" i="5"/>
  <c r="DI188" i="5" s="1"/>
  <c r="CG188" i="5"/>
  <c r="DO188" i="5" s="1"/>
  <c r="CH188" i="5"/>
  <c r="DP188" i="5" s="1"/>
  <c r="CC188" i="5"/>
  <c r="DK188" i="5" s="1"/>
  <c r="BY188" i="5"/>
  <c r="DG188" i="5" s="1"/>
  <c r="CE199" i="5"/>
  <c r="DM199" i="5" s="1"/>
  <c r="D231" i="5"/>
  <c r="D232" i="5"/>
  <c r="D262" i="5"/>
  <c r="D244" i="5"/>
  <c r="D261" i="5"/>
  <c r="D234" i="5"/>
  <c r="D248" i="5"/>
  <c r="D253" i="5"/>
  <c r="D230" i="5"/>
  <c r="D238" i="5"/>
  <c r="D258" i="5"/>
  <c r="D237" i="5"/>
  <c r="D249" i="5"/>
  <c r="D223" i="5"/>
  <c r="D239" i="5"/>
  <c r="D256" i="5"/>
  <c r="D263" i="5"/>
  <c r="D224" i="5"/>
  <c r="D187" i="5"/>
  <c r="D194" i="5"/>
  <c r="D225" i="5"/>
  <c r="CF10" i="5"/>
  <c r="DN10" i="5" s="1"/>
  <c r="CJ29" i="5"/>
  <c r="DR29" i="5" s="1"/>
  <c r="CC29" i="5"/>
  <c r="DK29" i="5" s="1"/>
  <c r="CK29" i="5"/>
  <c r="DS29" i="5" s="1"/>
  <c r="CD29" i="5"/>
  <c r="DL29" i="5" s="1"/>
  <c r="CE29" i="5"/>
  <c r="DM29" i="5" s="1"/>
  <c r="BZ29" i="5"/>
  <c r="DH29" i="5" s="1"/>
  <c r="CI29" i="5"/>
  <c r="DQ29" i="5" s="1"/>
  <c r="CA29" i="5"/>
  <c r="DI29" i="5" s="1"/>
  <c r="CC17" i="5"/>
  <c r="DK17" i="5" s="1"/>
  <c r="CK17" i="5"/>
  <c r="DS17" i="5" s="1"/>
  <c r="CF17" i="5"/>
  <c r="DN17" i="5" s="1"/>
  <c r="BZ16" i="5"/>
  <c r="DH16" i="5" s="1"/>
  <c r="CH21" i="5"/>
  <c r="DP21" i="5" s="1"/>
  <c r="CF21" i="5"/>
  <c r="DN21" i="5" s="1"/>
  <c r="CB57" i="5"/>
  <c r="CF57" i="5"/>
  <c r="CJ57" i="5"/>
  <c r="BY57" i="5"/>
  <c r="CC57" i="5"/>
  <c r="CG57" i="5"/>
  <c r="CK57" i="5"/>
  <c r="F57" i="5"/>
  <c r="G57" i="5"/>
  <c r="BZ55" i="5"/>
  <c r="DH55" i="5" s="1"/>
  <c r="CD55" i="5"/>
  <c r="DL55" i="5" s="1"/>
  <c r="CH55" i="5"/>
  <c r="DP55" i="5" s="1"/>
  <c r="CL55" i="5"/>
  <c r="DT55" i="5" s="1"/>
  <c r="CA55" i="5"/>
  <c r="DI55" i="5" s="1"/>
  <c r="CE55" i="5"/>
  <c r="DM55" i="5" s="1"/>
  <c r="CI55" i="5"/>
  <c r="DQ55" i="5" s="1"/>
  <c r="CM55" i="5"/>
  <c r="DU55" i="5" s="1"/>
  <c r="CG24" i="5"/>
  <c r="DO24" i="5" s="1"/>
  <c r="CB24" i="5"/>
  <c r="DJ24" i="5" s="1"/>
  <c r="CH24" i="5"/>
  <c r="DP24" i="5" s="1"/>
  <c r="CA24" i="5"/>
  <c r="DI24" i="5" s="1"/>
  <c r="CF20" i="5"/>
  <c r="DN20" i="5" s="1"/>
  <c r="BZ17" i="5"/>
  <c r="DH17" i="5" s="1"/>
  <c r="CI17" i="5"/>
  <c r="DQ17" i="5" s="1"/>
  <c r="CD17" i="5"/>
  <c r="DL17" i="5" s="1"/>
  <c r="CA17" i="5"/>
  <c r="DI17" i="5" s="1"/>
  <c r="CM17" i="5"/>
  <c r="DU17" i="5" s="1"/>
  <c r="CJ17" i="5"/>
  <c r="DR17" i="5" s="1"/>
  <c r="CL32" i="5"/>
  <c r="DT32" i="5" s="1"/>
  <c r="CH32" i="5"/>
  <c r="DP32" i="5" s="1"/>
  <c r="CD32" i="5"/>
  <c r="DL32" i="5" s="1"/>
  <c r="BZ32" i="5"/>
  <c r="DH32" i="5" s="1"/>
  <c r="CK32" i="5"/>
  <c r="DS32" i="5" s="1"/>
  <c r="CG32" i="5"/>
  <c r="DO32" i="5" s="1"/>
  <c r="CC32" i="5"/>
  <c r="DK32" i="5" s="1"/>
  <c r="CM42" i="5"/>
  <c r="DU42" i="5" s="1"/>
  <c r="CI42" i="5"/>
  <c r="DQ42" i="5" s="1"/>
  <c r="CE42" i="5"/>
  <c r="DM42" i="5" s="1"/>
  <c r="CA42" i="5"/>
  <c r="DI42" i="5" s="1"/>
  <c r="CL42" i="5"/>
  <c r="DT42" i="5" s="1"/>
  <c r="CH42" i="5"/>
  <c r="DP42" i="5" s="1"/>
  <c r="CD42" i="5"/>
  <c r="DL42" i="5" s="1"/>
  <c r="D26" i="5"/>
  <c r="D23" i="5"/>
  <c r="CQ110" i="5"/>
  <c r="DB110" i="5"/>
  <c r="DS110" i="5" s="1"/>
  <c r="CV110" i="5"/>
  <c r="DM110" i="5" s="1"/>
  <c r="DD109" i="5"/>
  <c r="DU109" i="5" s="1"/>
  <c r="CZ109" i="5"/>
  <c r="DA109" i="5"/>
  <c r="DR109" i="5" s="1"/>
  <c r="CY109" i="5"/>
  <c r="DD108" i="5"/>
  <c r="DU108" i="5" s="1"/>
  <c r="CZ108" i="5"/>
  <c r="CT108" i="5"/>
  <c r="DK108" i="5" s="1"/>
  <c r="CP108" i="5"/>
  <c r="DG108" i="5" s="1"/>
  <c r="DA108" i="5"/>
  <c r="DR108" i="5" s="1"/>
  <c r="CY108" i="5"/>
  <c r="DP108" i="5" s="1"/>
  <c r="CU108" i="5"/>
  <c r="DL108" i="5" s="1"/>
  <c r="CZ100" i="5"/>
  <c r="DQ100" i="5" s="1"/>
  <c r="CR100" i="5"/>
  <c r="DI100" i="5" s="1"/>
  <c r="CY100" i="5"/>
  <c r="DP100" i="5" s="1"/>
  <c r="CS66" i="5"/>
  <c r="CQ66" i="5"/>
  <c r="DH66" i="5" s="1"/>
  <c r="DC66" i="5"/>
  <c r="DT66" i="5" s="1"/>
  <c r="CZ66" i="5"/>
  <c r="DQ66" i="5" s="1"/>
  <c r="CZ99" i="5"/>
  <c r="CS100" i="5"/>
  <c r="DJ100" i="5" s="1"/>
  <c r="CW100" i="5"/>
  <c r="DN100" i="5" s="1"/>
  <c r="DA100" i="5"/>
  <c r="DR100" i="5" s="1"/>
  <c r="CP100" i="5"/>
  <c r="DG100" i="5" s="1"/>
  <c r="CT100" i="5"/>
  <c r="DK100" i="5" s="1"/>
  <c r="CX100" i="5"/>
  <c r="DO100" i="5" s="1"/>
  <c r="DB100" i="5"/>
  <c r="DS100" i="5" s="1"/>
  <c r="B57" i="6"/>
  <c r="B53" i="6"/>
  <c r="B49" i="6"/>
  <c r="B45" i="6"/>
  <c r="B41" i="6"/>
  <c r="BY243" i="5"/>
  <c r="DG243" i="5" s="1"/>
  <c r="CB243" i="5"/>
  <c r="DJ243" i="5" s="1"/>
  <c r="CL243" i="5"/>
  <c r="DT243" i="5" s="1"/>
  <c r="CD243" i="5"/>
  <c r="DL243" i="5" s="1"/>
  <c r="CM243" i="5"/>
  <c r="DU243" i="5" s="1"/>
  <c r="CE243" i="5"/>
  <c r="DM243" i="5" s="1"/>
  <c r="CK243" i="5"/>
  <c r="DS243" i="5" s="1"/>
  <c r="CC243" i="5"/>
  <c r="DK243" i="5" s="1"/>
  <c r="BY264" i="5"/>
  <c r="DG264" i="5" s="1"/>
  <c r="CD264" i="5"/>
  <c r="DL264" i="5" s="1"/>
  <c r="CJ264" i="5"/>
  <c r="DR264" i="5" s="1"/>
  <c r="CB264" i="5"/>
  <c r="DJ264" i="5" s="1"/>
  <c r="CK264" i="5"/>
  <c r="DS264" i="5" s="1"/>
  <c r="CG264" i="5"/>
  <c r="DO264" i="5" s="1"/>
  <c r="CC264" i="5"/>
  <c r="DK264" i="5" s="1"/>
  <c r="BZ176" i="5"/>
  <c r="DH176" i="5" s="1"/>
  <c r="CD176" i="5"/>
  <c r="DL176" i="5" s="1"/>
  <c r="CH176" i="5"/>
  <c r="DP176" i="5" s="1"/>
  <c r="CL176" i="5"/>
  <c r="DT176" i="5" s="1"/>
  <c r="CA180" i="5"/>
  <c r="DI180" i="5" s="1"/>
  <c r="CE180" i="5"/>
  <c r="DM180" i="5" s="1"/>
  <c r="CI180" i="5"/>
  <c r="DQ180" i="5" s="1"/>
  <c r="CM180" i="5"/>
  <c r="DU180" i="5" s="1"/>
  <c r="CB180" i="5"/>
  <c r="DJ180" i="5" s="1"/>
  <c r="CF180" i="5"/>
  <c r="DN180" i="5" s="1"/>
  <c r="CJ180" i="5"/>
  <c r="DR180" i="5" s="1"/>
  <c r="BY176" i="5"/>
  <c r="DG176" i="5" s="1"/>
  <c r="CC176" i="5"/>
  <c r="DK176" i="5" s="1"/>
  <c r="CE176" i="5"/>
  <c r="DM176" i="5" s="1"/>
  <c r="CG176" i="5"/>
  <c r="DO176" i="5" s="1"/>
  <c r="CI176" i="5"/>
  <c r="DQ176" i="5" s="1"/>
  <c r="CK176" i="5"/>
  <c r="DS176" i="5" s="1"/>
  <c r="CB174" i="5"/>
  <c r="DJ174" i="5" s="1"/>
  <c r="CF174" i="5"/>
  <c r="DN174" i="5" s="1"/>
  <c r="C157" i="4"/>
  <c r="C159" i="4" s="1"/>
  <c r="B155" i="5"/>
  <c r="B39" i="6"/>
  <c r="B47" i="6"/>
  <c r="B55" i="6"/>
  <c r="CG243" i="5"/>
  <c r="DO243" i="5" s="1"/>
  <c r="CI243" i="5"/>
  <c r="DQ243" i="5" s="1"/>
  <c r="CH243" i="5"/>
  <c r="DP243" i="5" s="1"/>
  <c r="CE264" i="5"/>
  <c r="DM264" i="5" s="1"/>
  <c r="CM264" i="5"/>
  <c r="DU264" i="5" s="1"/>
  <c r="CF264" i="5"/>
  <c r="DN264" i="5" s="1"/>
  <c r="CL264" i="5"/>
  <c r="DT264" i="5" s="1"/>
  <c r="BZ264" i="5"/>
  <c r="DH264" i="5" s="1"/>
  <c r="CH264" i="5"/>
  <c r="DP264" i="5" s="1"/>
  <c r="CB30" i="5"/>
  <c r="CL30" i="5"/>
  <c r="CE30" i="5"/>
  <c r="CG30" i="5"/>
  <c r="CM30" i="5"/>
  <c r="CH30" i="5"/>
  <c r="CF30" i="5"/>
  <c r="B179" i="5"/>
  <c r="C181" i="4"/>
  <c r="B181" i="5" s="1"/>
  <c r="B38" i="6"/>
  <c r="B40" i="6"/>
  <c r="B42" i="6"/>
  <c r="B44" i="6"/>
  <c r="B46" i="6"/>
  <c r="B48" i="6"/>
  <c r="B50" i="6"/>
  <c r="B52" i="6"/>
  <c r="B54" i="6"/>
  <c r="B56" i="6"/>
  <c r="B58" i="6"/>
  <c r="BZ169" i="5"/>
  <c r="DH169" i="5" s="1"/>
  <c r="CB169" i="5"/>
  <c r="DJ169" i="5" s="1"/>
  <c r="CD169" i="5"/>
  <c r="DL169" i="5" s="1"/>
  <c r="CF169" i="5"/>
  <c r="DN169" i="5" s="1"/>
  <c r="CH169" i="5"/>
  <c r="DP169" i="5" s="1"/>
  <c r="CJ169" i="5"/>
  <c r="DR169" i="5" s="1"/>
  <c r="CL169" i="5"/>
  <c r="DT169" i="5" s="1"/>
  <c r="BY169" i="5"/>
  <c r="DG169" i="5" s="1"/>
  <c r="CA169" i="5"/>
  <c r="DI169" i="5" s="1"/>
  <c r="CC169" i="5"/>
  <c r="DK169" i="5" s="1"/>
  <c r="CE169" i="5"/>
  <c r="DM169" i="5" s="1"/>
  <c r="CG169" i="5"/>
  <c r="DO169" i="5" s="1"/>
  <c r="CI169" i="5"/>
  <c r="DQ169" i="5" s="1"/>
  <c r="CK169" i="5"/>
  <c r="DS169" i="5" s="1"/>
  <c r="CM169" i="5"/>
  <c r="DU169" i="5" s="1"/>
  <c r="CI161" i="5"/>
  <c r="DQ161" i="5" s="1"/>
  <c r="CM161" i="5"/>
  <c r="DU161" i="5" s="1"/>
  <c r="CL161" i="5"/>
  <c r="DT161" i="5" s="1"/>
  <c r="CS64" i="5"/>
  <c r="CZ64" i="5"/>
  <c r="CR64" i="5"/>
  <c r="DB64" i="5"/>
  <c r="CX64" i="5"/>
  <c r="CT64" i="5"/>
  <c r="DA64" i="5"/>
  <c r="DD64" i="5"/>
  <c r="CV64" i="5"/>
  <c r="DC64" i="5"/>
  <c r="CY64" i="5"/>
  <c r="CU64" i="5"/>
  <c r="CQ64" i="5"/>
  <c r="CP64" i="5"/>
  <c r="CW64" i="5"/>
  <c r="BY270" i="5"/>
  <c r="DG270" i="5" s="1"/>
  <c r="DG309" i="5" s="1"/>
  <c r="C29" i="6" s="1"/>
  <c r="CA270" i="5"/>
  <c r="DI270" i="5" s="1"/>
  <c r="DI309" i="5" s="1"/>
  <c r="E29" i="6" s="1"/>
  <c r="CC270" i="5"/>
  <c r="DK270" i="5" s="1"/>
  <c r="DK309" i="5" s="1"/>
  <c r="G29" i="6" s="1"/>
  <c r="CE270" i="5"/>
  <c r="DM270" i="5" s="1"/>
  <c r="DM309" i="5" s="1"/>
  <c r="I29" i="6" s="1"/>
  <c r="CG270" i="5"/>
  <c r="DO270" i="5" s="1"/>
  <c r="DO309" i="5" s="1"/>
  <c r="K29" i="6" s="1"/>
  <c r="CI270" i="5"/>
  <c r="DQ270" i="5" s="1"/>
  <c r="DQ309" i="5" s="1"/>
  <c r="M29" i="6" s="1"/>
  <c r="CK270" i="5"/>
  <c r="DS270" i="5" s="1"/>
  <c r="DS309" i="5" s="1"/>
  <c r="O29" i="6" s="1"/>
  <c r="CM270" i="5"/>
  <c r="DU270" i="5" s="1"/>
  <c r="DU309" i="5" s="1"/>
  <c r="Q29" i="6" s="1"/>
  <c r="BZ270" i="5"/>
  <c r="DH270" i="5" s="1"/>
  <c r="DH309" i="5" s="1"/>
  <c r="D29" i="6" s="1"/>
  <c r="CB270" i="5"/>
  <c r="DJ270" i="5" s="1"/>
  <c r="DJ309" i="5" s="1"/>
  <c r="F29" i="6" s="1"/>
  <c r="CD270" i="5"/>
  <c r="DL270" i="5" s="1"/>
  <c r="DL309" i="5" s="1"/>
  <c r="H29" i="6" s="1"/>
  <c r="CF270" i="5"/>
  <c r="DN270" i="5" s="1"/>
  <c r="DN309" i="5" s="1"/>
  <c r="J29" i="6" s="1"/>
  <c r="CH270" i="5"/>
  <c r="DP270" i="5" s="1"/>
  <c r="DP309" i="5" s="1"/>
  <c r="L29" i="6" s="1"/>
  <c r="CJ270" i="5"/>
  <c r="DR270" i="5" s="1"/>
  <c r="DR309" i="5" s="1"/>
  <c r="N29" i="6" s="1"/>
  <c r="CL270" i="5"/>
  <c r="DT270" i="5" s="1"/>
  <c r="DT309" i="5" s="1"/>
  <c r="P29" i="6" s="1"/>
  <c r="CJ196" i="5" l="1"/>
  <c r="DR196" i="5" s="1"/>
  <c r="CL233" i="5"/>
  <c r="DT233" i="5" s="1"/>
  <c r="CM43" i="5"/>
  <c r="DU43" i="5" s="1"/>
  <c r="CE46" i="5"/>
  <c r="DM46" i="5" s="1"/>
  <c r="CI46" i="5"/>
  <c r="DQ46" i="5" s="1"/>
  <c r="DB82" i="5"/>
  <c r="DS82" i="5" s="1"/>
  <c r="DQ80" i="5"/>
  <c r="CG165" i="5"/>
  <c r="DO165" i="5" s="1"/>
  <c r="DB132" i="5"/>
  <c r="DS132" i="5" s="1"/>
  <c r="CZ124" i="5"/>
  <c r="DQ124" i="5" s="1"/>
  <c r="DT116" i="5"/>
  <c r="DS114" i="5"/>
  <c r="CU60" i="5"/>
  <c r="CT66" i="5"/>
  <c r="DK66" i="5" s="1"/>
  <c r="CP66" i="5"/>
  <c r="DG66" i="5" s="1"/>
  <c r="CQ60" i="5"/>
  <c r="DH60" i="5" s="1"/>
  <c r="DI80" i="5"/>
  <c r="CV107" i="5"/>
  <c r="DM107" i="5" s="1"/>
  <c r="DC134" i="5"/>
  <c r="DA124" i="5"/>
  <c r="DR124" i="5" s="1"/>
  <c r="CP128" i="5"/>
  <c r="DG128" i="5" s="1"/>
  <c r="CF196" i="5"/>
  <c r="DN196" i="5" s="1"/>
  <c r="CI233" i="5"/>
  <c r="DQ233" i="5" s="1"/>
  <c r="CA8" i="5"/>
  <c r="DI8" i="5" s="1"/>
  <c r="CU124" i="5"/>
  <c r="DL124" i="5" s="1"/>
  <c r="DR120" i="5"/>
  <c r="CK18" i="5"/>
  <c r="DS18" i="5" s="1"/>
  <c r="CP124" i="5"/>
  <c r="DG124" i="5" s="1"/>
  <c r="DL62" i="5"/>
  <c r="CQ124" i="5"/>
  <c r="DH124" i="5" s="1"/>
  <c r="CS60" i="5"/>
  <c r="DJ60" i="5" s="1"/>
  <c r="DA117" i="5"/>
  <c r="DR117" i="5" s="1"/>
  <c r="CY126" i="5"/>
  <c r="DP126" i="5" s="1"/>
  <c r="DD132" i="5"/>
  <c r="DU132" i="5" s="1"/>
  <c r="DC111" i="5"/>
  <c r="DT111" i="5" s="1"/>
  <c r="DA78" i="5"/>
  <c r="DR78" i="5" s="1"/>
  <c r="DD82" i="5"/>
  <c r="DU82" i="5" s="1"/>
  <c r="CW60" i="5"/>
  <c r="DN60" i="5" s="1"/>
  <c r="DC115" i="5"/>
  <c r="DT115" i="5" s="1"/>
  <c r="DP66" i="5"/>
  <c r="CV124" i="5"/>
  <c r="DM124" i="5" s="1"/>
  <c r="CP60" i="5"/>
  <c r="DG60" i="5" s="1"/>
  <c r="CD16" i="5"/>
  <c r="DL16" i="5" s="1"/>
  <c r="CT99" i="5"/>
  <c r="CW109" i="5"/>
  <c r="DN109" i="5" s="1"/>
  <c r="BZ21" i="5"/>
  <c r="DH21" i="5" s="1"/>
  <c r="DN110" i="5"/>
  <c r="DC121" i="5"/>
  <c r="DT121" i="5" s="1"/>
  <c r="CS121" i="5"/>
  <c r="DJ121" i="5" s="1"/>
  <c r="DA113" i="5"/>
  <c r="DR113" i="5" s="1"/>
  <c r="DU124" i="5"/>
  <c r="CU78" i="5"/>
  <c r="DL78" i="5" s="1"/>
  <c r="DN80" i="5"/>
  <c r="DJ58" i="5"/>
  <c r="DK110" i="5"/>
  <c r="CP78" i="5"/>
  <c r="DG78" i="5" s="1"/>
  <c r="CE165" i="5"/>
  <c r="DM165" i="5" s="1"/>
  <c r="CW70" i="5"/>
  <c r="DN70" i="5" s="1"/>
  <c r="DN76" i="5"/>
  <c r="DA82" i="5"/>
  <c r="DR82" i="5" s="1"/>
  <c r="CU111" i="5"/>
  <c r="DL111" i="5" s="1"/>
  <c r="DJ128" i="5"/>
  <c r="CZ78" i="5"/>
  <c r="DC131" i="5"/>
  <c r="DT131" i="5" s="1"/>
  <c r="DK105" i="5"/>
  <c r="DD121" i="5"/>
  <c r="DU121" i="5" s="1"/>
  <c r="CQ78" i="5"/>
  <c r="DH78" i="5" s="1"/>
  <c r="CF165" i="5"/>
  <c r="DN165" i="5" s="1"/>
  <c r="DC109" i="5"/>
  <c r="CW220" i="5"/>
  <c r="DS120" i="5"/>
  <c r="DB126" i="5"/>
  <c r="DS126" i="5" s="1"/>
  <c r="CV132" i="5"/>
  <c r="DM132" i="5" s="1"/>
  <c r="DM118" i="5"/>
  <c r="CV115" i="5"/>
  <c r="CR111" i="5"/>
  <c r="DI111" i="5" s="1"/>
  <c r="CB165" i="5"/>
  <c r="DJ165" i="5" s="1"/>
  <c r="CU121" i="5"/>
  <c r="DL121" i="5" s="1"/>
  <c r="CR70" i="5"/>
  <c r="DI70" i="5" s="1"/>
  <c r="DH112" i="5"/>
  <c r="CV82" i="5"/>
  <c r="DM82" i="5" s="1"/>
  <c r="DP128" i="5"/>
  <c r="CX115" i="5"/>
  <c r="DO115" i="5" s="1"/>
  <c r="CI21" i="5"/>
  <c r="DQ21" i="5" s="1"/>
  <c r="DN124" i="5"/>
  <c r="DL60" i="5"/>
  <c r="CS70" i="5"/>
  <c r="DJ70" i="5" s="1"/>
  <c r="CZ82" i="5"/>
  <c r="DQ82" i="5" s="1"/>
  <c r="DD123" i="5"/>
  <c r="DU123" i="5" s="1"/>
  <c r="DT134" i="5"/>
  <c r="DJ66" i="5"/>
  <c r="CP109" i="5"/>
  <c r="DG109" i="5" s="1"/>
  <c r="CT109" i="5"/>
  <c r="DK109" i="5" s="1"/>
  <c r="CR109" i="5"/>
  <c r="DI109" i="5" s="1"/>
  <c r="CQ109" i="5"/>
  <c r="DH109" i="5" s="1"/>
  <c r="CS113" i="5"/>
  <c r="DJ113" i="5" s="1"/>
  <c r="CP111" i="5"/>
  <c r="DG111" i="5" s="1"/>
  <c r="CY121" i="5"/>
  <c r="CZ113" i="5"/>
  <c r="DQ113" i="5" s="1"/>
  <c r="DC78" i="5"/>
  <c r="DT78" i="5" s="1"/>
  <c r="CY113" i="5"/>
  <c r="DP113" i="5" s="1"/>
  <c r="CQ70" i="5"/>
  <c r="DH70" i="5" s="1"/>
  <c r="DI130" i="5"/>
  <c r="CX78" i="5"/>
  <c r="DO78" i="5" s="1"/>
  <c r="DK60" i="5"/>
  <c r="DM60" i="5"/>
  <c r="DK120" i="5"/>
  <c r="CE15" i="5"/>
  <c r="DM15" i="5" s="1"/>
  <c r="CA21" i="5"/>
  <c r="DI21" i="5" s="1"/>
  <c r="CP119" i="5"/>
  <c r="DG119" i="5" s="1"/>
  <c r="CP115" i="5"/>
  <c r="DG115" i="5" s="1"/>
  <c r="DA128" i="5"/>
  <c r="DR128" i="5" s="1"/>
  <c r="CX109" i="5"/>
  <c r="DO109" i="5" s="1"/>
  <c r="DB109" i="5"/>
  <c r="DS109" i="5" s="1"/>
  <c r="CQ111" i="5"/>
  <c r="DH111" i="5" s="1"/>
  <c r="CT111" i="5"/>
  <c r="DK111" i="5" s="1"/>
  <c r="CR113" i="5"/>
  <c r="DI113" i="5" s="1"/>
  <c r="DC82" i="5"/>
  <c r="DT82" i="5" s="1"/>
  <c r="CQ126" i="5"/>
  <c r="DH126" i="5" s="1"/>
  <c r="DQ114" i="5"/>
  <c r="DD111" i="5"/>
  <c r="DU111" i="5" s="1"/>
  <c r="DD78" i="5"/>
  <c r="DG62" i="5"/>
  <c r="CS78" i="5"/>
  <c r="DJ78" i="5" s="1"/>
  <c r="CV113" i="5"/>
  <c r="DI58" i="5"/>
  <c r="DM80" i="5"/>
  <c r="CZ70" i="5"/>
  <c r="DQ70" i="5" s="1"/>
  <c r="CQ82" i="5"/>
  <c r="DH82" i="5" s="1"/>
  <c r="CV78" i="5"/>
  <c r="DM78" i="5" s="1"/>
  <c r="DR80" i="5"/>
  <c r="DD220" i="5"/>
  <c r="CW82" i="5"/>
  <c r="DN82" i="5" s="1"/>
  <c r="CY70" i="5"/>
  <c r="DP70" i="5" s="1"/>
  <c r="CS82" i="5"/>
  <c r="DJ82" i="5" s="1"/>
  <c r="DU120" i="5"/>
  <c r="DN120" i="5"/>
  <c r="DI76" i="5"/>
  <c r="DP114" i="5"/>
  <c r="BY21" i="5"/>
  <c r="DG21" i="5" s="1"/>
  <c r="CU82" i="5"/>
  <c r="DL82" i="5" s="1"/>
  <c r="DO124" i="5"/>
  <c r="CR126" i="5"/>
  <c r="DI126" i="5" s="1"/>
  <c r="CP132" i="5"/>
  <c r="DG132" i="5" s="1"/>
  <c r="CR117" i="5"/>
  <c r="DI117" i="5" s="1"/>
  <c r="DM104" i="5"/>
  <c r="CW127" i="5"/>
  <c r="DN127" i="5" s="1"/>
  <c r="CF43" i="5"/>
  <c r="DN43" i="5" s="1"/>
  <c r="DO130" i="5"/>
  <c r="BY16" i="5"/>
  <c r="DG16" i="5" s="1"/>
  <c r="BY43" i="5"/>
  <c r="DG43" i="5" s="1"/>
  <c r="BY46" i="5"/>
  <c r="DG46" i="5" s="1"/>
  <c r="CJ16" i="5"/>
  <c r="DR16" i="5" s="1"/>
  <c r="BZ15" i="5"/>
  <c r="DH15" i="5" s="1"/>
  <c r="CU126" i="5"/>
  <c r="DL126" i="5" s="1"/>
  <c r="CZ132" i="5"/>
  <c r="DQ132" i="5" s="1"/>
  <c r="CQ117" i="5"/>
  <c r="DH117" i="5" s="1"/>
  <c r="DD134" i="5"/>
  <c r="DU134" i="5" s="1"/>
  <c r="CE16" i="5"/>
  <c r="DM16" i="5" s="1"/>
  <c r="CJ46" i="5"/>
  <c r="DR46" i="5" s="1"/>
  <c r="CA161" i="5"/>
  <c r="DI161" i="5" s="1"/>
  <c r="CC46" i="5"/>
  <c r="DK46" i="5" s="1"/>
  <c r="CQ75" i="5"/>
  <c r="DH75" i="5" s="1"/>
  <c r="DQ108" i="5"/>
  <c r="DQ109" i="5"/>
  <c r="CI16" i="5"/>
  <c r="DQ16" i="5" s="1"/>
  <c r="CG43" i="5"/>
  <c r="DO43" i="5" s="1"/>
  <c r="CM46" i="5"/>
  <c r="DU46" i="5" s="1"/>
  <c r="CB16" i="5"/>
  <c r="DJ16" i="5" s="1"/>
  <c r="CF18" i="5"/>
  <c r="DN18" i="5" s="1"/>
  <c r="CL54" i="5"/>
  <c r="DT54" i="5" s="1"/>
  <c r="F43" i="4"/>
  <c r="CR134" i="5"/>
  <c r="DI134" i="5" s="1"/>
  <c r="DM115" i="5"/>
  <c r="CU129" i="5"/>
  <c r="DL129" i="5" s="1"/>
  <c r="CU132" i="5"/>
  <c r="DL132" i="5" s="1"/>
  <c r="CY119" i="5"/>
  <c r="DP119" i="5" s="1"/>
  <c r="CB20" i="5"/>
  <c r="DJ20" i="5" s="1"/>
  <c r="CU75" i="5"/>
  <c r="DL75" i="5" s="1"/>
  <c r="CV126" i="5"/>
  <c r="DM126" i="5" s="1"/>
  <c r="CQ134" i="5"/>
  <c r="DH134" i="5" s="1"/>
  <c r="CQ128" i="5"/>
  <c r="DH128" i="5" s="1"/>
  <c r="DC126" i="5"/>
  <c r="DT126" i="5" s="1"/>
  <c r="CV123" i="5"/>
  <c r="DM123" i="5" s="1"/>
  <c r="CL43" i="5"/>
  <c r="DT43" i="5" s="1"/>
  <c r="DP130" i="5"/>
  <c r="DB128" i="5"/>
  <c r="DS128" i="5" s="1"/>
  <c r="DD128" i="5"/>
  <c r="DU128" i="5" s="1"/>
  <c r="CF15" i="5"/>
  <c r="DN15" i="5" s="1"/>
  <c r="CG15" i="5"/>
  <c r="DO15" i="5" s="1"/>
  <c r="CY111" i="5"/>
  <c r="DP111" i="5" s="1"/>
  <c r="CS115" i="5"/>
  <c r="DJ115" i="5" s="1"/>
  <c r="CQ107" i="5"/>
  <c r="DH107" i="5" s="1"/>
  <c r="CW133" i="5"/>
  <c r="DN133" i="5" s="1"/>
  <c r="CT130" i="5"/>
  <c r="DK130" i="5" s="1"/>
  <c r="CB46" i="5"/>
  <c r="DJ46" i="5" s="1"/>
  <c r="CC16" i="5"/>
  <c r="DK16" i="5" s="1"/>
  <c r="BZ46" i="5"/>
  <c r="DH46" i="5" s="1"/>
  <c r="DT110" i="5"/>
  <c r="CK46" i="5"/>
  <c r="DS46" i="5" s="1"/>
  <c r="DD99" i="5"/>
  <c r="DU99" i="5" s="1"/>
  <c r="CR75" i="5"/>
  <c r="CL25" i="5"/>
  <c r="DT25" i="5" s="1"/>
  <c r="BZ43" i="5"/>
  <c r="DH43" i="5" s="1"/>
  <c r="CL46" i="5"/>
  <c r="DT46" i="5" s="1"/>
  <c r="CL18" i="5"/>
  <c r="DT18" i="5" s="1"/>
  <c r="CA43" i="5"/>
  <c r="DI43" i="5" s="1"/>
  <c r="DA134" i="5"/>
  <c r="DR134" i="5" s="1"/>
  <c r="DN115" i="5"/>
  <c r="DG118" i="5"/>
  <c r="DB129" i="5"/>
  <c r="DS129" i="5" s="1"/>
  <c r="CG20" i="5"/>
  <c r="DO20" i="5" s="1"/>
  <c r="DN118" i="5"/>
  <c r="DN297" i="5" s="1"/>
  <c r="CX117" i="5"/>
  <c r="DO117" i="5" s="1"/>
  <c r="CV134" i="5"/>
  <c r="DM134" i="5" s="1"/>
  <c r="CV128" i="5"/>
  <c r="DM128" i="5" s="1"/>
  <c r="DA126" i="5"/>
  <c r="DR126" i="5" s="1"/>
  <c r="CX123" i="5"/>
  <c r="DO123" i="5" s="1"/>
  <c r="CH16" i="5"/>
  <c r="DP16" i="5" s="1"/>
  <c r="DQ78" i="5"/>
  <c r="CF16" i="5"/>
  <c r="DN16" i="5" s="1"/>
  <c r="DC128" i="5"/>
  <c r="DT128" i="5" s="1"/>
  <c r="CJ15" i="5"/>
  <c r="DR15" i="5" s="1"/>
  <c r="DD126" i="5"/>
  <c r="DU126" i="5" s="1"/>
  <c r="CU119" i="5"/>
  <c r="DL119" i="5" s="1"/>
  <c r="CQ121" i="5"/>
  <c r="DH121" i="5" s="1"/>
  <c r="DC107" i="5"/>
  <c r="DT107" i="5" s="1"/>
  <c r="DB117" i="5"/>
  <c r="DS117" i="5" s="1"/>
  <c r="CL157" i="5"/>
  <c r="DT157" i="5" s="1"/>
  <c r="CD46" i="5"/>
  <c r="DL46" i="5" s="1"/>
  <c r="DP121" i="5"/>
  <c r="CW117" i="5"/>
  <c r="DN117" i="5" s="1"/>
  <c r="CS126" i="5"/>
  <c r="DJ126" i="5" s="1"/>
  <c r="CA15" i="5"/>
  <c r="DI15" i="5" s="1"/>
  <c r="CS132" i="5"/>
  <c r="DJ132" i="5" s="1"/>
  <c r="CI15" i="5"/>
  <c r="DQ15" i="5" s="1"/>
  <c r="CL16" i="5"/>
  <c r="DT16" i="5" s="1"/>
  <c r="CF54" i="5"/>
  <c r="DN54" i="5" s="1"/>
  <c r="DN290" i="5" s="1"/>
  <c r="J10" i="6" s="1"/>
  <c r="J40" i="6" s="1"/>
  <c r="CT128" i="5"/>
  <c r="DK128" i="5" s="1"/>
  <c r="CZ134" i="5"/>
  <c r="DQ134" i="5" s="1"/>
  <c r="CT126" i="5"/>
  <c r="DK126" i="5" s="1"/>
  <c r="CZ126" i="5"/>
  <c r="DQ126" i="5" s="1"/>
  <c r="DC132" i="5"/>
  <c r="DT132" i="5" s="1"/>
  <c r="CH43" i="5"/>
  <c r="DP43" i="5" s="1"/>
  <c r="CG157" i="5"/>
  <c r="DO157" i="5" s="1"/>
  <c r="DP109" i="5"/>
  <c r="CH46" i="5"/>
  <c r="DP46" i="5" s="1"/>
  <c r="F46" i="4"/>
  <c r="B6" i="6" s="1"/>
  <c r="B36" i="6" s="1"/>
  <c r="CG54" i="5"/>
  <c r="DO54" i="5" s="1"/>
  <c r="DO290" i="5" s="1"/>
  <c r="K10" i="6" s="1"/>
  <c r="K40" i="6" s="1"/>
  <c r="CC43" i="5"/>
  <c r="DK43" i="5" s="1"/>
  <c r="CY132" i="5"/>
  <c r="DP132" i="5" s="1"/>
  <c r="DQ116" i="5"/>
  <c r="CR132" i="5"/>
  <c r="DI132" i="5" s="1"/>
  <c r="CD15" i="5"/>
  <c r="DL15" i="5" s="1"/>
  <c r="CV117" i="5"/>
  <c r="DM117" i="5" s="1"/>
  <c r="CX134" i="5"/>
  <c r="DO134" i="5" s="1"/>
  <c r="CX126" i="5"/>
  <c r="DO126" i="5" s="1"/>
  <c r="CT132" i="5"/>
  <c r="DK132" i="5" s="1"/>
  <c r="DC119" i="5"/>
  <c r="DT119" i="5" s="1"/>
  <c r="CC15" i="5"/>
  <c r="DK15" i="5" s="1"/>
  <c r="CK16" i="5"/>
  <c r="DS16" i="5" s="1"/>
  <c r="CK43" i="5"/>
  <c r="DS43" i="5" s="1"/>
  <c r="CI43" i="5"/>
  <c r="DQ43" i="5" s="1"/>
  <c r="CP134" i="5"/>
  <c r="DG134" i="5" s="1"/>
  <c r="CF46" i="5"/>
  <c r="DN46" i="5" s="1"/>
  <c r="CB43" i="5"/>
  <c r="DJ43" i="5" s="1"/>
  <c r="CJ157" i="5"/>
  <c r="DR157" i="5" s="1"/>
  <c r="CA46" i="5"/>
  <c r="DI46" i="5" s="1"/>
  <c r="DH110" i="5"/>
  <c r="CE43" i="5"/>
  <c r="DM43" i="5" s="1"/>
  <c r="CM16" i="5"/>
  <c r="DU16" i="5" s="1"/>
  <c r="CK54" i="5"/>
  <c r="DS54" i="5" s="1"/>
  <c r="CD43" i="5"/>
  <c r="DL43" i="5" s="1"/>
  <c r="DU306" i="5"/>
  <c r="Q26" i="6" s="1"/>
  <c r="CW126" i="5"/>
  <c r="DN126" i="5" s="1"/>
  <c r="CP126" i="5"/>
  <c r="DG126" i="5" s="1"/>
  <c r="CX132" i="5"/>
  <c r="DO132" i="5" s="1"/>
  <c r="DK124" i="5"/>
  <c r="CW132" i="5"/>
  <c r="DN132" i="5" s="1"/>
  <c r="CL15" i="5"/>
  <c r="DT15" i="5" s="1"/>
  <c r="DM113" i="5"/>
  <c r="BY165" i="5"/>
  <c r="DG165" i="5" s="1"/>
  <c r="CU117" i="5"/>
  <c r="DL117" i="5" s="1"/>
  <c r="CH15" i="5"/>
  <c r="DP15" i="5" s="1"/>
  <c r="CI54" i="5"/>
  <c r="DQ54" i="5" s="1"/>
  <c r="DQ290" i="5" s="1"/>
  <c r="M10" i="6" s="1"/>
  <c r="M40" i="6" s="1"/>
  <c r="CQ132" i="5"/>
  <c r="DH132" i="5" s="1"/>
  <c r="DJ130" i="5"/>
  <c r="CW119" i="5"/>
  <c r="DN119" i="5" s="1"/>
  <c r="CQ65" i="5"/>
  <c r="DH65" i="5" s="1"/>
  <c r="DC117" i="5"/>
  <c r="DT117" i="5" s="1"/>
  <c r="CJ43" i="5"/>
  <c r="DR43" i="5" s="1"/>
  <c r="CW123" i="5"/>
  <c r="DN123" i="5" s="1"/>
  <c r="CJ199" i="5"/>
  <c r="DR199" i="5" s="1"/>
  <c r="DB115" i="5"/>
  <c r="DS115" i="5" s="1"/>
  <c r="DB123" i="5"/>
  <c r="DS123" i="5" s="1"/>
  <c r="CR115" i="5"/>
  <c r="DI115" i="5" s="1"/>
  <c r="DC59" i="5"/>
  <c r="CJ18" i="5"/>
  <c r="DR18" i="5" s="1"/>
  <c r="CD18" i="5"/>
  <c r="DL18" i="5" s="1"/>
  <c r="CG21" i="5"/>
  <c r="DO21" i="5" s="1"/>
  <c r="DD131" i="5"/>
  <c r="DU131" i="5" s="1"/>
  <c r="CS101" i="5"/>
  <c r="DJ101" i="5" s="1"/>
  <c r="CX119" i="5"/>
  <c r="DO119" i="5" s="1"/>
  <c r="DO297" i="5" s="1"/>
  <c r="CS133" i="5"/>
  <c r="DJ133" i="5" s="1"/>
  <c r="DB125" i="5"/>
  <c r="DS125" i="5" s="1"/>
  <c r="CV119" i="5"/>
  <c r="DM119" i="5" s="1"/>
  <c r="CP121" i="5"/>
  <c r="DG121" i="5" s="1"/>
  <c r="CX121" i="5"/>
  <c r="DO121" i="5" s="1"/>
  <c r="DB121" i="5"/>
  <c r="DS121" i="5" s="1"/>
  <c r="CM199" i="5"/>
  <c r="DU199" i="5" s="1"/>
  <c r="CU115" i="5"/>
  <c r="DL115" i="5" s="1"/>
  <c r="BZ20" i="5"/>
  <c r="DH20" i="5" s="1"/>
  <c r="CD189" i="5"/>
  <c r="DL189" i="5" s="1"/>
  <c r="CK27" i="5"/>
  <c r="DS27" i="5" s="1"/>
  <c r="CA18" i="5"/>
  <c r="DI18" i="5" s="1"/>
  <c r="CR119" i="5"/>
  <c r="DI119" i="5" s="1"/>
  <c r="DB127" i="5"/>
  <c r="DS127" i="5" s="1"/>
  <c r="CP59" i="5"/>
  <c r="DG59" i="5" s="1"/>
  <c r="CB21" i="5"/>
  <c r="DJ21" i="5" s="1"/>
  <c r="CZ107" i="5"/>
  <c r="DQ107" i="5" s="1"/>
  <c r="CZ133" i="5"/>
  <c r="DQ133" i="5" s="1"/>
  <c r="DA115" i="5"/>
  <c r="DR115" i="5" s="1"/>
  <c r="DD107" i="5"/>
  <c r="DU107" i="5" s="1"/>
  <c r="CJ21" i="5"/>
  <c r="DR21" i="5" s="1"/>
  <c r="CZ119" i="5"/>
  <c r="DQ119" i="5" s="1"/>
  <c r="DS78" i="5"/>
  <c r="CZ117" i="5"/>
  <c r="DQ117" i="5" s="1"/>
  <c r="DB107" i="5"/>
  <c r="DS107" i="5" s="1"/>
  <c r="DT109" i="5"/>
  <c r="CX107" i="5"/>
  <c r="DO107" i="5" s="1"/>
  <c r="CQ113" i="5"/>
  <c r="DH113" i="5" s="1"/>
  <c r="CY117" i="5"/>
  <c r="DP117" i="5" s="1"/>
  <c r="BY199" i="5"/>
  <c r="DG199" i="5" s="1"/>
  <c r="DB65" i="5"/>
  <c r="BY157" i="5"/>
  <c r="DG157" i="5" s="1"/>
  <c r="CE189" i="5"/>
  <c r="DM189" i="5" s="1"/>
  <c r="DA119" i="5"/>
  <c r="DR119" i="5" s="1"/>
  <c r="CY127" i="5"/>
  <c r="DP127" i="5" s="1"/>
  <c r="CD161" i="5"/>
  <c r="DL161" i="5" s="1"/>
  <c r="CB161" i="5"/>
  <c r="DJ161" i="5" s="1"/>
  <c r="CB189" i="5"/>
  <c r="DJ189" i="5" s="1"/>
  <c r="CF199" i="5"/>
  <c r="DN199" i="5" s="1"/>
  <c r="CC18" i="5"/>
  <c r="DK18" i="5" s="1"/>
  <c r="CG27" i="5"/>
  <c r="DO27" i="5" s="1"/>
  <c r="BY18" i="5"/>
  <c r="DG18" i="5" s="1"/>
  <c r="DQ121" i="5"/>
  <c r="DK121" i="5"/>
  <c r="CZ123" i="5"/>
  <c r="DQ123" i="5" s="1"/>
  <c r="CQ119" i="5"/>
  <c r="DH119" i="5" s="1"/>
  <c r="DA127" i="5"/>
  <c r="DR127" i="5" s="1"/>
  <c r="CY59" i="5"/>
  <c r="DP59" i="5" s="1"/>
  <c r="CC21" i="5"/>
  <c r="DK21" i="5" s="1"/>
  <c r="CZ111" i="5"/>
  <c r="DQ111" i="5" s="1"/>
  <c r="CT117" i="5"/>
  <c r="DK117" i="5" s="1"/>
  <c r="CX133" i="5"/>
  <c r="DO133" i="5" s="1"/>
  <c r="DJ112" i="5"/>
  <c r="CT115" i="5"/>
  <c r="DK115" i="5" s="1"/>
  <c r="CY107" i="5"/>
  <c r="DP107" i="5" s="1"/>
  <c r="CG18" i="5"/>
  <c r="DO18" i="5" s="1"/>
  <c r="CS119" i="5"/>
  <c r="DJ119" i="5" s="1"/>
  <c r="CE21" i="5"/>
  <c r="DM21" i="5" s="1"/>
  <c r="CS111" i="5"/>
  <c r="DJ111" i="5" s="1"/>
  <c r="CS117" i="5"/>
  <c r="DJ117" i="5" s="1"/>
  <c r="DJ105" i="5"/>
  <c r="CZ115" i="5"/>
  <c r="DQ115" i="5" s="1"/>
  <c r="DQ297" i="5" s="1"/>
  <c r="CT113" i="5"/>
  <c r="DK113" i="5" s="1"/>
  <c r="CK157" i="5"/>
  <c r="DS157" i="5" s="1"/>
  <c r="CJ20" i="5"/>
  <c r="DR20" i="5" s="1"/>
  <c r="CF157" i="5"/>
  <c r="DN157" i="5" s="1"/>
  <c r="CC157" i="5"/>
  <c r="DK157" i="5" s="1"/>
  <c r="CE161" i="5"/>
  <c r="DM161" i="5" s="1"/>
  <c r="CD20" i="5"/>
  <c r="DL20" i="5" s="1"/>
  <c r="CE18" i="5"/>
  <c r="DM18" i="5" s="1"/>
  <c r="CP123" i="5"/>
  <c r="CV121" i="5"/>
  <c r="DM121" i="5" s="1"/>
  <c r="DB111" i="5"/>
  <c r="DS111" i="5" s="1"/>
  <c r="DU78" i="5"/>
  <c r="DM290" i="5"/>
  <c r="I10" i="6" s="1"/>
  <c r="I40" i="6" s="1"/>
  <c r="CL21" i="5"/>
  <c r="DT21" i="5" s="1"/>
  <c r="CT123" i="5"/>
  <c r="DK123" i="5" s="1"/>
  <c r="CQ115" i="5"/>
  <c r="DH115" i="5" s="1"/>
  <c r="CR107" i="5"/>
  <c r="DI107" i="5" s="1"/>
  <c r="DG289" i="5"/>
  <c r="C9" i="6" s="1"/>
  <c r="C39" i="6" s="1"/>
  <c r="CT119" i="5"/>
  <c r="DK119" i="5" s="1"/>
  <c r="DD73" i="5"/>
  <c r="DU73" i="5" s="1"/>
  <c r="CY115" i="5"/>
  <c r="DP115" i="5" s="1"/>
  <c r="CS107" i="5"/>
  <c r="DJ107" i="5" s="1"/>
  <c r="DI120" i="5"/>
  <c r="DA121" i="5"/>
  <c r="DR121" i="5" s="1"/>
  <c r="CM15" i="5"/>
  <c r="DU15" i="5" s="1"/>
  <c r="CB15" i="5"/>
  <c r="DJ15" i="5" s="1"/>
  <c r="DB61" i="5"/>
  <c r="DS61" i="5" s="1"/>
  <c r="CH157" i="5"/>
  <c r="DP157" i="5" s="1"/>
  <c r="CA157" i="5"/>
  <c r="DI157" i="5" s="1"/>
  <c r="CC161" i="5"/>
  <c r="DK161" i="5" s="1"/>
  <c r="CS99" i="5"/>
  <c r="DJ99" i="5" s="1"/>
  <c r="DC75" i="5"/>
  <c r="DT75" i="5" s="1"/>
  <c r="CI10" i="5"/>
  <c r="DQ10" i="5" s="1"/>
  <c r="CA11" i="5"/>
  <c r="DI11" i="5" s="1"/>
  <c r="CM18" i="5"/>
  <c r="DU18" i="5" s="1"/>
  <c r="CT107" i="5"/>
  <c r="DK107" i="5" s="1"/>
  <c r="CW121" i="5"/>
  <c r="DN121" i="5" s="1"/>
  <c r="DD119" i="5"/>
  <c r="DU119" i="5" s="1"/>
  <c r="CD21" i="5"/>
  <c r="DL21" i="5" s="1"/>
  <c r="CM21" i="5"/>
  <c r="DU21" i="5" s="1"/>
  <c r="CR121" i="5"/>
  <c r="DI121" i="5" s="1"/>
  <c r="CP117" i="5"/>
  <c r="DG117" i="5" s="1"/>
  <c r="DD115" i="5"/>
  <c r="DU115" i="5" s="1"/>
  <c r="CW107" i="5"/>
  <c r="DN107" i="5" s="1"/>
  <c r="CZ77" i="5"/>
  <c r="DQ77" i="5" s="1"/>
  <c r="DD117" i="5"/>
  <c r="DU117" i="5" s="1"/>
  <c r="CQ133" i="5"/>
  <c r="CV70" i="5"/>
  <c r="DM70" i="5" s="1"/>
  <c r="DD70" i="5"/>
  <c r="DU70" i="5" s="1"/>
  <c r="DI220" i="5"/>
  <c r="DI306" i="5" s="1"/>
  <c r="CR220" i="5"/>
  <c r="CB157" i="5"/>
  <c r="DJ157" i="5" s="1"/>
  <c r="CF161" i="5"/>
  <c r="DN161" i="5" s="1"/>
  <c r="CA20" i="5"/>
  <c r="DI20" i="5" s="1"/>
  <c r="CP131" i="5"/>
  <c r="DG131" i="5" s="1"/>
  <c r="DR129" i="5"/>
  <c r="CJ165" i="5"/>
  <c r="DR165" i="5" s="1"/>
  <c r="CK165" i="5"/>
  <c r="DS165" i="5" s="1"/>
  <c r="CY133" i="5"/>
  <c r="DP133" i="5" s="1"/>
  <c r="CM54" i="5"/>
  <c r="DU54" i="5" s="1"/>
  <c r="DU290" i="5" s="1"/>
  <c r="Q10" i="6" s="1"/>
  <c r="Q40" i="6" s="1"/>
  <c r="CA54" i="5"/>
  <c r="DI54" i="5" s="1"/>
  <c r="DI290" i="5" s="1"/>
  <c r="E10" i="6" s="1"/>
  <c r="E40" i="6" s="1"/>
  <c r="CR63" i="5"/>
  <c r="DI63" i="5" s="1"/>
  <c r="CR65" i="5"/>
  <c r="DI65" i="5" s="1"/>
  <c r="CY73" i="5"/>
  <c r="DP73" i="5" s="1"/>
  <c r="DB83" i="5"/>
  <c r="DS83" i="5" s="1"/>
  <c r="CX101" i="5"/>
  <c r="DO101" i="5" s="1"/>
  <c r="CJ54" i="5"/>
  <c r="DR54" i="5" s="1"/>
  <c r="DR290" i="5" s="1"/>
  <c r="N10" i="6" s="1"/>
  <c r="N40" i="6" s="1"/>
  <c r="CP70" i="5"/>
  <c r="DG70" i="5" s="1"/>
  <c r="CZ59" i="5"/>
  <c r="DQ59" i="5" s="1"/>
  <c r="CY61" i="5"/>
  <c r="DP61" i="5" s="1"/>
  <c r="DM220" i="5"/>
  <c r="DM306" i="5" s="1"/>
  <c r="CV220" i="5"/>
  <c r="CM20" i="5"/>
  <c r="DU20" i="5" s="1"/>
  <c r="DI75" i="5"/>
  <c r="CH246" i="5"/>
  <c r="DP246" i="5" s="1"/>
  <c r="CQ135" i="5"/>
  <c r="DH135" i="5" s="1"/>
  <c r="DG123" i="5"/>
  <c r="CZ61" i="5"/>
  <c r="DQ61" i="5" s="1"/>
  <c r="DS65" i="5"/>
  <c r="DI105" i="5"/>
  <c r="CH20" i="5"/>
  <c r="DP20" i="5" s="1"/>
  <c r="DR306" i="5"/>
  <c r="N26" i="6" s="1"/>
  <c r="DC133" i="5"/>
  <c r="DT133" i="5" s="1"/>
  <c r="CQ125" i="5"/>
  <c r="DH125" i="5" s="1"/>
  <c r="DA70" i="5"/>
  <c r="DR70" i="5" s="1"/>
  <c r="CT70" i="5"/>
  <c r="DK70" i="5" s="1"/>
  <c r="CU70" i="5"/>
  <c r="DL70" i="5" s="1"/>
  <c r="CC20" i="5"/>
  <c r="DK20" i="5" s="1"/>
  <c r="CM157" i="5"/>
  <c r="DU157" i="5" s="1"/>
  <c r="CH161" i="5"/>
  <c r="DP161" i="5" s="1"/>
  <c r="BY161" i="5"/>
  <c r="DG161" i="5" s="1"/>
  <c r="DP78" i="5"/>
  <c r="CL165" i="5"/>
  <c r="DT165" i="5" s="1"/>
  <c r="CR133" i="5"/>
  <c r="DI133" i="5" s="1"/>
  <c r="CB54" i="5"/>
  <c r="DJ54" i="5" s="1"/>
  <c r="DJ290" i="5" s="1"/>
  <c r="F10" i="6" s="1"/>
  <c r="F40" i="6" s="1"/>
  <c r="CV133" i="5"/>
  <c r="DM133" i="5" s="1"/>
  <c r="CE20" i="5"/>
  <c r="DM20" i="5" s="1"/>
  <c r="DA133" i="5"/>
  <c r="DR133" i="5" s="1"/>
  <c r="DA220" i="5"/>
  <c r="DC70" i="5"/>
  <c r="DT70" i="5" s="1"/>
  <c r="CK20" i="5"/>
  <c r="DS20" i="5" s="1"/>
  <c r="CL11" i="5"/>
  <c r="DT11" i="5" s="1"/>
  <c r="DA99" i="5"/>
  <c r="DR99" i="5" s="1"/>
  <c r="DR110" i="5"/>
  <c r="DN306" i="5"/>
  <c r="J26" i="6" s="1"/>
  <c r="CT133" i="5"/>
  <c r="DK133" i="5" s="1"/>
  <c r="CS103" i="5"/>
  <c r="DJ103" i="5" s="1"/>
  <c r="CL20" i="5"/>
  <c r="DT20" i="5" s="1"/>
  <c r="DJ120" i="5"/>
  <c r="CZ125" i="5"/>
  <c r="DQ125" i="5" s="1"/>
  <c r="CX127" i="5"/>
  <c r="DO127" i="5" s="1"/>
  <c r="DI129" i="5"/>
  <c r="CV131" i="5"/>
  <c r="DM131" i="5" s="1"/>
  <c r="CV127" i="5"/>
  <c r="DM127" i="5" s="1"/>
  <c r="CU103" i="5"/>
  <c r="DL103" i="5" s="1"/>
  <c r="DC125" i="5"/>
  <c r="DT125" i="5" s="1"/>
  <c r="CS131" i="5"/>
  <c r="DJ131" i="5" s="1"/>
  <c r="DB103" i="5"/>
  <c r="DS103" i="5" s="1"/>
  <c r="DG75" i="5"/>
  <c r="CV103" i="5"/>
  <c r="DM103" i="5" s="1"/>
  <c r="CR125" i="5"/>
  <c r="DI125" i="5" s="1"/>
  <c r="CX125" i="5"/>
  <c r="DO125" i="5" s="1"/>
  <c r="CP68" i="5"/>
  <c r="DG68" i="5" s="1"/>
  <c r="CT68" i="5"/>
  <c r="DK68" i="5" s="1"/>
  <c r="DB68" i="5"/>
  <c r="DS68" i="5" s="1"/>
  <c r="CQ68" i="5"/>
  <c r="DH68" i="5" s="1"/>
  <c r="CR68" i="5"/>
  <c r="DI68" i="5" s="1"/>
  <c r="DA68" i="5"/>
  <c r="DR68" i="5" s="1"/>
  <c r="CS68" i="5"/>
  <c r="DJ68" i="5" s="1"/>
  <c r="CU68" i="5"/>
  <c r="DL68" i="5" s="1"/>
  <c r="CV68" i="5"/>
  <c r="DM68" i="5" s="1"/>
  <c r="CW68" i="5"/>
  <c r="DN68" i="5" s="1"/>
  <c r="CX68" i="5"/>
  <c r="DO68" i="5" s="1"/>
  <c r="CY68" i="5"/>
  <c r="DP68" i="5" s="1"/>
  <c r="CZ68" i="5"/>
  <c r="DQ68" i="5" s="1"/>
  <c r="DC68" i="5"/>
  <c r="DT68" i="5" s="1"/>
  <c r="DD68" i="5"/>
  <c r="DU68" i="5" s="1"/>
  <c r="DA125" i="5"/>
  <c r="DR125" i="5" s="1"/>
  <c r="CU125" i="5"/>
  <c r="DL125" i="5" s="1"/>
  <c r="BZ25" i="5"/>
  <c r="DH25" i="5" s="1"/>
  <c r="CW125" i="5"/>
  <c r="DN125" i="5" s="1"/>
  <c r="CU72" i="5"/>
  <c r="DL72" i="5" s="1"/>
  <c r="CV72" i="5"/>
  <c r="DM72" i="5" s="1"/>
  <c r="CW72" i="5"/>
  <c r="DN72" i="5" s="1"/>
  <c r="CX72" i="5"/>
  <c r="DO72" i="5" s="1"/>
  <c r="CY72" i="5"/>
  <c r="DP72" i="5" s="1"/>
  <c r="CZ72" i="5"/>
  <c r="DQ72" i="5" s="1"/>
  <c r="CQ72" i="5"/>
  <c r="DH72" i="5" s="1"/>
  <c r="CR72" i="5"/>
  <c r="DI72" i="5" s="1"/>
  <c r="DA72" i="5"/>
  <c r="DR72" i="5" s="1"/>
  <c r="DB72" i="5"/>
  <c r="DS72" i="5" s="1"/>
  <c r="DC72" i="5"/>
  <c r="DT72" i="5" s="1"/>
  <c r="DD72" i="5"/>
  <c r="DU72" i="5" s="1"/>
  <c r="CP72" i="5"/>
  <c r="DG72" i="5" s="1"/>
  <c r="CS72" i="5"/>
  <c r="DJ72" i="5" s="1"/>
  <c r="CT72" i="5"/>
  <c r="DK72" i="5" s="1"/>
  <c r="DL289" i="5"/>
  <c r="H9" i="6" s="1"/>
  <c r="H39" i="6" s="1"/>
  <c r="DH290" i="5"/>
  <c r="D10" i="6" s="1"/>
  <c r="D40" i="6" s="1"/>
  <c r="DT290" i="5"/>
  <c r="P10" i="6" s="1"/>
  <c r="P40" i="6" s="1"/>
  <c r="CY131" i="5"/>
  <c r="DP131" i="5" s="1"/>
  <c r="CS127" i="5"/>
  <c r="DJ127" i="5" s="1"/>
  <c r="DA103" i="5"/>
  <c r="DR103" i="5" s="1"/>
  <c r="CP77" i="5"/>
  <c r="DG77" i="5" s="1"/>
  <c r="CS73" i="5"/>
  <c r="DJ73" i="5" s="1"/>
  <c r="CV125" i="5"/>
  <c r="DM125" i="5" s="1"/>
  <c r="CQ131" i="5"/>
  <c r="DH131" i="5" s="1"/>
  <c r="CU123" i="5"/>
  <c r="DL123" i="5" s="1"/>
  <c r="CP127" i="5"/>
  <c r="DG127" i="5" s="1"/>
  <c r="CR127" i="5"/>
  <c r="DI127" i="5" s="1"/>
  <c r="CY123" i="5"/>
  <c r="DP123" i="5" s="1"/>
  <c r="CU131" i="5"/>
  <c r="DL131" i="5" s="1"/>
  <c r="DD133" i="5"/>
  <c r="DU133" i="5" s="1"/>
  <c r="CP133" i="5"/>
  <c r="DG133" i="5" s="1"/>
  <c r="DB133" i="5"/>
  <c r="DS133" i="5" s="1"/>
  <c r="BY25" i="5"/>
  <c r="DG25" i="5" s="1"/>
  <c r="CZ101" i="5"/>
  <c r="DQ101" i="5" s="1"/>
  <c r="DP289" i="5"/>
  <c r="L9" i="6" s="1"/>
  <c r="L39" i="6" s="1"/>
  <c r="CZ131" i="5"/>
  <c r="DQ131" i="5" s="1"/>
  <c r="DB131" i="5"/>
  <c r="DS131" i="5" s="1"/>
  <c r="CT127" i="5"/>
  <c r="DK127" i="5" s="1"/>
  <c r="CT129" i="5"/>
  <c r="DK129" i="5" s="1"/>
  <c r="DD103" i="5"/>
  <c r="DU103" i="5" s="1"/>
  <c r="CP73" i="5"/>
  <c r="DG73" i="5" s="1"/>
  <c r="CS125" i="5"/>
  <c r="DJ125" i="5" s="1"/>
  <c r="CT131" i="5"/>
  <c r="DK131" i="5" s="1"/>
  <c r="CQ123" i="5"/>
  <c r="DH123" i="5" s="1"/>
  <c r="DC127" i="5"/>
  <c r="DT127" i="5" s="1"/>
  <c r="CX79" i="5"/>
  <c r="DO79" i="5" s="1"/>
  <c r="DJ306" i="5"/>
  <c r="CC25" i="5"/>
  <c r="DK25" i="5" s="1"/>
  <c r="DK290" i="5"/>
  <c r="G10" i="6" s="1"/>
  <c r="G40" i="6" s="1"/>
  <c r="CQ127" i="5"/>
  <c r="DH127" i="5" s="1"/>
  <c r="DN289" i="5"/>
  <c r="J9" i="6" s="1"/>
  <c r="J39" i="6" s="1"/>
  <c r="CW131" i="5"/>
  <c r="DN131" i="5" s="1"/>
  <c r="CU127" i="5"/>
  <c r="DL127" i="5" s="1"/>
  <c r="CY125" i="5"/>
  <c r="DP125" i="5" s="1"/>
  <c r="DH133" i="5"/>
  <c r="CT125" i="5"/>
  <c r="DK125" i="5" s="1"/>
  <c r="DA131" i="5"/>
  <c r="DR131" i="5" s="1"/>
  <c r="DC123" i="5"/>
  <c r="DT123" i="5" s="1"/>
  <c r="DD127" i="5"/>
  <c r="DU127" i="5" s="1"/>
  <c r="CR131" i="5"/>
  <c r="DI131" i="5" s="1"/>
  <c r="CP125" i="5"/>
  <c r="DG125" i="5" s="1"/>
  <c r="CW74" i="5"/>
  <c r="DN74" i="5" s="1"/>
  <c r="CX74" i="5"/>
  <c r="DO74" i="5" s="1"/>
  <c r="CY74" i="5"/>
  <c r="DP74" i="5" s="1"/>
  <c r="CZ74" i="5"/>
  <c r="DQ74" i="5" s="1"/>
  <c r="DB74" i="5"/>
  <c r="DS74" i="5" s="1"/>
  <c r="CS74" i="5"/>
  <c r="DJ74" i="5" s="1"/>
  <c r="DA74" i="5"/>
  <c r="DR74" i="5" s="1"/>
  <c r="CT74" i="5"/>
  <c r="DK74" i="5" s="1"/>
  <c r="DC74" i="5"/>
  <c r="DT74" i="5" s="1"/>
  <c r="DD74" i="5"/>
  <c r="DU74" i="5" s="1"/>
  <c r="CP74" i="5"/>
  <c r="DG74" i="5" s="1"/>
  <c r="CQ74" i="5"/>
  <c r="DH74" i="5" s="1"/>
  <c r="CR74" i="5"/>
  <c r="DI74" i="5" s="1"/>
  <c r="CU74" i="5"/>
  <c r="DL74" i="5" s="1"/>
  <c r="CV74" i="5"/>
  <c r="DM74" i="5" s="1"/>
  <c r="CZ129" i="5"/>
  <c r="DQ129" i="5" s="1"/>
  <c r="CQ129" i="5"/>
  <c r="DH129" i="5" s="1"/>
  <c r="DD129" i="5"/>
  <c r="DU129" i="5" s="1"/>
  <c r="CS129" i="5"/>
  <c r="DJ129" i="5" s="1"/>
  <c r="CP129" i="5"/>
  <c r="DG129" i="5" s="1"/>
  <c r="CW129" i="5"/>
  <c r="DN129" i="5" s="1"/>
  <c r="CY129" i="5"/>
  <c r="DP129" i="5" s="1"/>
  <c r="DC129" i="5"/>
  <c r="DT129" i="5" s="1"/>
  <c r="CX129" i="5"/>
  <c r="DO129" i="5" s="1"/>
  <c r="B157" i="5"/>
  <c r="CT101" i="5"/>
  <c r="DK101" i="5" s="1"/>
  <c r="CK25" i="5"/>
  <c r="DS25" i="5" s="1"/>
  <c r="DS306" i="5"/>
  <c r="CS123" i="5"/>
  <c r="DJ123" i="5" s="1"/>
  <c r="CV129" i="5"/>
  <c r="DM129" i="5" s="1"/>
  <c r="CZ127" i="5"/>
  <c r="DQ127" i="5" s="1"/>
  <c r="DT59" i="5"/>
  <c r="CX131" i="5"/>
  <c r="DO131" i="5" s="1"/>
  <c r="DA123" i="5"/>
  <c r="DR123" i="5" s="1"/>
  <c r="DD125" i="5"/>
  <c r="DU125" i="5" s="1"/>
  <c r="CU133" i="5"/>
  <c r="DL133" i="5" s="1"/>
  <c r="CJ25" i="5"/>
  <c r="DR25" i="5" s="1"/>
  <c r="DJ59" i="5"/>
  <c r="CR123" i="5"/>
  <c r="DI123" i="5" s="1"/>
  <c r="DK220" i="5"/>
  <c r="CT220" i="5"/>
  <c r="CX65" i="5"/>
  <c r="DO65" i="5" s="1"/>
  <c r="CR77" i="5"/>
  <c r="DI77" i="5" s="1"/>
  <c r="CV77" i="5"/>
  <c r="DM77" i="5" s="1"/>
  <c r="CX83" i="5"/>
  <c r="DO83" i="5" s="1"/>
  <c r="DA77" i="5"/>
  <c r="DR77" i="5" s="1"/>
  <c r="CI155" i="5"/>
  <c r="DQ155" i="5" s="1"/>
  <c r="CX77" i="5"/>
  <c r="DO77" i="5" s="1"/>
  <c r="CG255" i="5"/>
  <c r="DO255" i="5" s="1"/>
  <c r="DQ289" i="5"/>
  <c r="M9" i="6" s="1"/>
  <c r="M39" i="6" s="1"/>
  <c r="DA59" i="5"/>
  <c r="DR59" i="5" s="1"/>
  <c r="CU83" i="5"/>
  <c r="DL83" i="5" s="1"/>
  <c r="CX103" i="5"/>
  <c r="DO103" i="5" s="1"/>
  <c r="CY65" i="5"/>
  <c r="DP65" i="5" s="1"/>
  <c r="CV83" i="5"/>
  <c r="DM83" i="5" s="1"/>
  <c r="DC77" i="5"/>
  <c r="DT77" i="5" s="1"/>
  <c r="DM289" i="5"/>
  <c r="I9" i="6" s="1"/>
  <c r="I39" i="6" s="1"/>
  <c r="CY99" i="5"/>
  <c r="DP99" i="5" s="1"/>
  <c r="CL255" i="5"/>
  <c r="DT255" i="5" s="1"/>
  <c r="DT302" i="5"/>
  <c r="CW65" i="5"/>
  <c r="DN65" i="5" s="1"/>
  <c r="DD83" i="5"/>
  <c r="DU83" i="5" s="1"/>
  <c r="DO289" i="5"/>
  <c r="K9" i="6" s="1"/>
  <c r="K39" i="6" s="1"/>
  <c r="CR59" i="5"/>
  <c r="DC61" i="5"/>
  <c r="DT61" i="5" s="1"/>
  <c r="CH165" i="5"/>
  <c r="DP165" i="5" s="1"/>
  <c r="CU135" i="5"/>
  <c r="DL135" i="5" s="1"/>
  <c r="DP302" i="5"/>
  <c r="CU101" i="5"/>
  <c r="DL101" i="5" s="1"/>
  <c r="CF13" i="5"/>
  <c r="DN13" i="5" s="1"/>
  <c r="DR289" i="5"/>
  <c r="N9" i="6" s="1"/>
  <c r="N39" i="6" s="1"/>
  <c r="DK306" i="5"/>
  <c r="CT61" i="5"/>
  <c r="DK61" i="5" s="1"/>
  <c r="DC65" i="5"/>
  <c r="DT65" i="5" s="1"/>
  <c r="DA83" i="5"/>
  <c r="DR83" i="5" s="1"/>
  <c r="CQ77" i="5"/>
  <c r="DG220" i="5"/>
  <c r="DG306" i="5" s="1"/>
  <c r="CP220" i="5"/>
  <c r="CL10" i="5"/>
  <c r="DT10" i="5" s="1"/>
  <c r="DJ289" i="5"/>
  <c r="F9" i="6" s="1"/>
  <c r="F39" i="6" s="1"/>
  <c r="DJ302" i="5"/>
  <c r="CQ101" i="5"/>
  <c r="DH101" i="5" s="1"/>
  <c r="DS289" i="5"/>
  <c r="O9" i="6" s="1"/>
  <c r="O39" i="6" s="1"/>
  <c r="CB10" i="5"/>
  <c r="DJ10" i="5" s="1"/>
  <c r="DS290" i="5"/>
  <c r="O10" i="6" s="1"/>
  <c r="O40" i="6" s="1"/>
  <c r="CS61" i="5"/>
  <c r="DJ61" i="5" s="1"/>
  <c r="CW59" i="5"/>
  <c r="DN59" i="5" s="1"/>
  <c r="CZ65" i="5"/>
  <c r="DQ65" i="5" s="1"/>
  <c r="CQ61" i="5"/>
  <c r="DH61" i="5" s="1"/>
  <c r="CT83" i="5"/>
  <c r="DK83" i="5" s="1"/>
  <c r="CT77" i="5"/>
  <c r="DK77" i="5" s="1"/>
  <c r="CU73" i="5"/>
  <c r="DL73" i="5" s="1"/>
  <c r="DH220" i="5"/>
  <c r="DH306" i="5" s="1"/>
  <c r="CQ220" i="5"/>
  <c r="DH302" i="5"/>
  <c r="DB101" i="5"/>
  <c r="DH289" i="5"/>
  <c r="D9" i="6" s="1"/>
  <c r="D39" i="6" s="1"/>
  <c r="CH13" i="5"/>
  <c r="DP13" i="5" s="1"/>
  <c r="DI59" i="5"/>
  <c r="CX61" i="5"/>
  <c r="DO61" i="5" s="1"/>
  <c r="CU61" i="5"/>
  <c r="DL61" i="5" s="1"/>
  <c r="CW103" i="5"/>
  <c r="DB75" i="5"/>
  <c r="CU59" i="5"/>
  <c r="DL59" i="5" s="1"/>
  <c r="CQ83" i="5"/>
  <c r="DH83" i="5" s="1"/>
  <c r="CR73" i="5"/>
  <c r="DI73" i="5" s="1"/>
  <c r="DL302" i="5"/>
  <c r="CV73" i="5"/>
  <c r="DM73" i="5" s="1"/>
  <c r="CH9" i="5"/>
  <c r="DP9" i="5" s="1"/>
  <c r="CA255" i="5"/>
  <c r="DI255" i="5" s="1"/>
  <c r="CG246" i="5"/>
  <c r="DO246" i="5" s="1"/>
  <c r="CM8" i="5"/>
  <c r="DU8" i="5" s="1"/>
  <c r="CD10" i="5"/>
  <c r="DL10" i="5" s="1"/>
  <c r="CF8" i="5"/>
  <c r="DN8" i="5" s="1"/>
  <c r="BY13" i="5"/>
  <c r="DG13" i="5" s="1"/>
  <c r="CJ13" i="5"/>
  <c r="DR13" i="5" s="1"/>
  <c r="CF9" i="5"/>
  <c r="DN9" i="5" s="1"/>
  <c r="CB255" i="5"/>
  <c r="DJ255" i="5" s="1"/>
  <c r="CA13" i="5"/>
  <c r="DI13" i="5" s="1"/>
  <c r="CI13" i="5"/>
  <c r="DQ13" i="5" s="1"/>
  <c r="CI246" i="5"/>
  <c r="DQ246" i="5" s="1"/>
  <c r="CJ255" i="5"/>
  <c r="DR255" i="5" s="1"/>
  <c r="CL9" i="5"/>
  <c r="DT9" i="5" s="1"/>
  <c r="CM10" i="5"/>
  <c r="DU10" i="5" s="1"/>
  <c r="CI196" i="5"/>
  <c r="DQ196" i="5" s="1"/>
  <c r="CM255" i="5"/>
  <c r="DU255" i="5" s="1"/>
  <c r="CI11" i="5"/>
  <c r="DQ11" i="5" s="1"/>
  <c r="CI8" i="5"/>
  <c r="DQ8" i="5" s="1"/>
  <c r="CL8" i="5"/>
  <c r="DT8" i="5" s="1"/>
  <c r="CM9" i="5"/>
  <c r="DU9" i="5" s="1"/>
  <c r="CC10" i="5"/>
  <c r="DK10" i="5" s="1"/>
  <c r="CK196" i="5"/>
  <c r="DS196" i="5" s="1"/>
  <c r="CH196" i="5"/>
  <c r="DP196" i="5" s="1"/>
  <c r="CG9" i="5"/>
  <c r="DO9" i="5" s="1"/>
  <c r="CJ9" i="5"/>
  <c r="DR9" i="5" s="1"/>
  <c r="CM13" i="5"/>
  <c r="DU13" i="5" s="1"/>
  <c r="CK9" i="5"/>
  <c r="DS9" i="5" s="1"/>
  <c r="CK13" i="5"/>
  <c r="DS13" i="5" s="1"/>
  <c r="CB246" i="5"/>
  <c r="DJ246" i="5" s="1"/>
  <c r="CD13" i="5"/>
  <c r="DL13" i="5" s="1"/>
  <c r="CC8" i="5"/>
  <c r="DK8" i="5" s="1"/>
  <c r="CK8" i="5"/>
  <c r="DS8" i="5" s="1"/>
  <c r="CE9" i="5"/>
  <c r="DM9" i="5" s="1"/>
  <c r="CG13" i="5"/>
  <c r="DO13" i="5" s="1"/>
  <c r="CG10" i="5"/>
  <c r="DO10" i="5" s="1"/>
  <c r="BY10" i="5"/>
  <c r="DG10" i="5" s="1"/>
  <c r="BY196" i="5"/>
  <c r="DG196" i="5" s="1"/>
  <c r="CH10" i="5"/>
  <c r="DP10" i="5" s="1"/>
  <c r="CC13" i="5"/>
  <c r="DK13" i="5" s="1"/>
  <c r="CA196" i="5"/>
  <c r="DI196" i="5" s="1"/>
  <c r="CH11" i="5"/>
  <c r="DP11" i="5" s="1"/>
  <c r="CG8" i="5"/>
  <c r="DO8" i="5" s="1"/>
  <c r="CJ8" i="5"/>
  <c r="DR8" i="5" s="1"/>
  <c r="BY9" i="5"/>
  <c r="DG9" i="5" s="1"/>
  <c r="BZ10" i="5"/>
  <c r="DH10" i="5" s="1"/>
  <c r="CF246" i="5"/>
  <c r="DN246" i="5" s="1"/>
  <c r="CE11" i="5"/>
  <c r="DM11" i="5" s="1"/>
  <c r="BZ8" i="5"/>
  <c r="DH8" i="5" s="1"/>
  <c r="CJ159" i="5"/>
  <c r="DR159" i="5" s="1"/>
  <c r="BZ161" i="5"/>
  <c r="DH161" i="5" s="1"/>
  <c r="CG161" i="5"/>
  <c r="DO161" i="5" s="1"/>
  <c r="BZ165" i="5"/>
  <c r="DH165" i="5" s="1"/>
  <c r="CJ161" i="5"/>
  <c r="DR161" i="5" s="1"/>
  <c r="CD157" i="5"/>
  <c r="DL157" i="5" s="1"/>
  <c r="BZ157" i="5"/>
  <c r="DH157" i="5" s="1"/>
  <c r="CI165" i="5"/>
  <c r="DQ165" i="5" s="1"/>
  <c r="CM165" i="5"/>
  <c r="DU165" i="5" s="1"/>
  <c r="CB159" i="5"/>
  <c r="DJ159" i="5" s="1"/>
  <c r="CI157" i="5"/>
  <c r="DQ157" i="5" s="1"/>
  <c r="CF159" i="5"/>
  <c r="DN159" i="5" s="1"/>
  <c r="CD165" i="5"/>
  <c r="DL165" i="5" s="1"/>
  <c r="CA165" i="5"/>
  <c r="DI165" i="5" s="1"/>
  <c r="CC155" i="5"/>
  <c r="DK155" i="5" s="1"/>
  <c r="CD159" i="5"/>
  <c r="DL159" i="5" s="1"/>
  <c r="BZ155" i="5"/>
  <c r="DH155" i="5" s="1"/>
  <c r="CV99" i="5"/>
  <c r="DM99" i="5" s="1"/>
  <c r="DK289" i="5"/>
  <c r="G9" i="6" s="1"/>
  <c r="G39" i="6" s="1"/>
  <c r="DU289" i="5"/>
  <c r="Q9" i="6" s="1"/>
  <c r="Q39" i="6" s="1"/>
  <c r="BZ27" i="5"/>
  <c r="DH27" i="5" s="1"/>
  <c r="CL159" i="5"/>
  <c r="DT159" i="5" s="1"/>
  <c r="CP101" i="5"/>
  <c r="DG101" i="5" s="1"/>
  <c r="CU99" i="5"/>
  <c r="DL99" i="5" s="1"/>
  <c r="CE27" i="5"/>
  <c r="DM27" i="5" s="1"/>
  <c r="CE25" i="5"/>
  <c r="DM25" i="5" s="1"/>
  <c r="CL13" i="5"/>
  <c r="DT13" i="5" s="1"/>
  <c r="CE13" i="5"/>
  <c r="DM13" i="5" s="1"/>
  <c r="CJ10" i="5"/>
  <c r="DR10" i="5" s="1"/>
  <c r="CC233" i="5"/>
  <c r="DK233" i="5" s="1"/>
  <c r="CR101" i="5"/>
  <c r="DI101" i="5" s="1"/>
  <c r="DI289" i="5"/>
  <c r="E9" i="6" s="1"/>
  <c r="E39" i="6" s="1"/>
  <c r="CJ27" i="5"/>
  <c r="DR27" i="5" s="1"/>
  <c r="DD101" i="5"/>
  <c r="DU101" i="5" s="1"/>
  <c r="CR61" i="5"/>
  <c r="DI61" i="5" s="1"/>
  <c r="CU65" i="5"/>
  <c r="DL65" i="5" s="1"/>
  <c r="DC103" i="5"/>
  <c r="DT103" i="5" s="1"/>
  <c r="CT65" i="5"/>
  <c r="DK65" i="5" s="1"/>
  <c r="CT73" i="5"/>
  <c r="DK73" i="5" s="1"/>
  <c r="CZ73" i="5"/>
  <c r="DQ73" i="5" s="1"/>
  <c r="CX73" i="5"/>
  <c r="DO73" i="5" s="1"/>
  <c r="CR103" i="5"/>
  <c r="DI103" i="5" s="1"/>
  <c r="CT103" i="5"/>
  <c r="CL188" i="5"/>
  <c r="DT188" i="5" s="1"/>
  <c r="CJ188" i="5"/>
  <c r="DR188" i="5" s="1"/>
  <c r="CB188" i="5"/>
  <c r="DJ188" i="5" s="1"/>
  <c r="CD188" i="5"/>
  <c r="DL188" i="5" s="1"/>
  <c r="CI188" i="5"/>
  <c r="DQ188" i="5" s="1"/>
  <c r="CC260" i="5"/>
  <c r="DK260" i="5" s="1"/>
  <c r="CM260" i="5"/>
  <c r="DU260" i="5" s="1"/>
  <c r="CE260" i="5"/>
  <c r="DM260" i="5" s="1"/>
  <c r="CJ260" i="5"/>
  <c r="DR260" i="5" s="1"/>
  <c r="CA260" i="5"/>
  <c r="DI260" i="5" s="1"/>
  <c r="CF260" i="5"/>
  <c r="DN260" i="5" s="1"/>
  <c r="CG260" i="5"/>
  <c r="DO260" i="5" s="1"/>
  <c r="CB260" i="5"/>
  <c r="DJ260" i="5" s="1"/>
  <c r="CI260" i="5"/>
  <c r="DQ260" i="5" s="1"/>
  <c r="CK260" i="5"/>
  <c r="DS260" i="5" s="1"/>
  <c r="CD260" i="5"/>
  <c r="DL260" i="5" s="1"/>
  <c r="BZ260" i="5"/>
  <c r="DH260" i="5" s="1"/>
  <c r="CL260" i="5"/>
  <c r="DT260" i="5" s="1"/>
  <c r="BY260" i="5"/>
  <c r="DG260" i="5" s="1"/>
  <c r="CH260" i="5"/>
  <c r="DP260" i="5" s="1"/>
  <c r="CY77" i="5"/>
  <c r="DP77" i="5" s="1"/>
  <c r="CZ103" i="5"/>
  <c r="DQ103" i="5" s="1"/>
  <c r="DL290" i="5"/>
  <c r="H10" i="6" s="1"/>
  <c r="H40" i="6" s="1"/>
  <c r="DK103" i="5"/>
  <c r="CW63" i="5"/>
  <c r="DN63" i="5" s="1"/>
  <c r="CZ63" i="5"/>
  <c r="DQ63" i="5" s="1"/>
  <c r="CY63" i="5"/>
  <c r="DP63" i="5" s="1"/>
  <c r="DB63" i="5"/>
  <c r="DS63" i="5" s="1"/>
  <c r="CT63" i="5"/>
  <c r="DK63" i="5" s="1"/>
  <c r="DA63" i="5"/>
  <c r="DR63" i="5" s="1"/>
  <c r="CV63" i="5"/>
  <c r="DM63" i="5" s="1"/>
  <c r="CX63" i="5"/>
  <c r="DO63" i="5" s="1"/>
  <c r="DD63" i="5"/>
  <c r="DU63" i="5" s="1"/>
  <c r="CP63" i="5"/>
  <c r="DG63" i="5" s="1"/>
  <c r="CS63" i="5"/>
  <c r="DJ63" i="5" s="1"/>
  <c r="CU63" i="5"/>
  <c r="DL63" i="5" s="1"/>
  <c r="DC63" i="5"/>
  <c r="DT63" i="5" s="1"/>
  <c r="DP290" i="5"/>
  <c r="L10" i="6" s="1"/>
  <c r="L40" i="6" s="1"/>
  <c r="DQ220" i="5"/>
  <c r="DQ306" i="5" s="1"/>
  <c r="CZ220" i="5"/>
  <c r="CB245" i="5"/>
  <c r="DJ245" i="5" s="1"/>
  <c r="CC245" i="5"/>
  <c r="DK245" i="5" s="1"/>
  <c r="CE245" i="5"/>
  <c r="DM245" i="5" s="1"/>
  <c r="CI245" i="5"/>
  <c r="DQ245" i="5" s="1"/>
  <c r="BZ245" i="5"/>
  <c r="DH245" i="5" s="1"/>
  <c r="CL245" i="5"/>
  <c r="DT245" i="5" s="1"/>
  <c r="CK245" i="5"/>
  <c r="DS245" i="5" s="1"/>
  <c r="CD245" i="5"/>
  <c r="DL245" i="5" s="1"/>
  <c r="CH245" i="5"/>
  <c r="DP245" i="5" s="1"/>
  <c r="CF245" i="5"/>
  <c r="DN245" i="5" s="1"/>
  <c r="CG245" i="5"/>
  <c r="DO245" i="5" s="1"/>
  <c r="CA245" i="5"/>
  <c r="DI245" i="5" s="1"/>
  <c r="CM245" i="5"/>
  <c r="DU245" i="5" s="1"/>
  <c r="CJ245" i="5"/>
  <c r="DR245" i="5" s="1"/>
  <c r="BY245" i="5"/>
  <c r="DG245" i="5" s="1"/>
  <c r="CL241" i="5"/>
  <c r="DT241" i="5" s="1"/>
  <c r="CC241" i="5"/>
  <c r="DK241" i="5" s="1"/>
  <c r="CG241" i="5"/>
  <c r="DO241" i="5" s="1"/>
  <c r="CK241" i="5"/>
  <c r="DS241" i="5" s="1"/>
  <c r="CF241" i="5"/>
  <c r="DN241" i="5" s="1"/>
  <c r="CJ241" i="5"/>
  <c r="DR241" i="5" s="1"/>
  <c r="CE241" i="5"/>
  <c r="DM241" i="5" s="1"/>
  <c r="BY241" i="5"/>
  <c r="DG241" i="5" s="1"/>
  <c r="CD241" i="5"/>
  <c r="DL241" i="5" s="1"/>
  <c r="CI241" i="5"/>
  <c r="DQ241" i="5" s="1"/>
  <c r="CH241" i="5"/>
  <c r="DP241" i="5" s="1"/>
  <c r="BZ241" i="5"/>
  <c r="DH241" i="5" s="1"/>
  <c r="CA241" i="5"/>
  <c r="DI241" i="5" s="1"/>
  <c r="CM241" i="5"/>
  <c r="DU241" i="5" s="1"/>
  <c r="CB241" i="5"/>
  <c r="DJ241" i="5" s="1"/>
  <c r="CT59" i="5"/>
  <c r="DK59" i="5" s="1"/>
  <c r="DD59" i="5"/>
  <c r="DU59" i="5" s="1"/>
  <c r="DB59" i="5"/>
  <c r="DS59" i="5" s="1"/>
  <c r="CX59" i="5"/>
  <c r="DO59" i="5" s="1"/>
  <c r="DD61" i="5"/>
  <c r="DU61" i="5" s="1"/>
  <c r="CW61" i="5"/>
  <c r="DN61" i="5" s="1"/>
  <c r="DA61" i="5"/>
  <c r="DR61" i="5" s="1"/>
  <c r="CV61" i="5"/>
  <c r="DM61" i="5" s="1"/>
  <c r="CY75" i="5"/>
  <c r="DP75" i="5" s="1"/>
  <c r="CZ75" i="5"/>
  <c r="DQ75" i="5" s="1"/>
  <c r="CX75" i="5"/>
  <c r="DO75" i="5" s="1"/>
  <c r="CV75" i="5"/>
  <c r="DM75" i="5" s="1"/>
  <c r="DD75" i="5"/>
  <c r="DU75" i="5" s="1"/>
  <c r="CT75" i="5"/>
  <c r="DK75" i="5" s="1"/>
  <c r="DA75" i="5"/>
  <c r="DR75" i="5" s="1"/>
  <c r="CW75" i="5"/>
  <c r="DN75" i="5" s="1"/>
  <c r="CS75" i="5"/>
  <c r="DJ75" i="5" s="1"/>
  <c r="CS77" i="5"/>
  <c r="DJ77" i="5" s="1"/>
  <c r="CW77" i="5"/>
  <c r="DN77" i="5" s="1"/>
  <c r="DB77" i="5"/>
  <c r="DS77" i="5" s="1"/>
  <c r="DD77" i="5"/>
  <c r="DU77" i="5" s="1"/>
  <c r="CZ83" i="5"/>
  <c r="DQ83" i="5" s="1"/>
  <c r="DC83" i="5"/>
  <c r="DT83" i="5" s="1"/>
  <c r="CW83" i="5"/>
  <c r="DN83" i="5" s="1"/>
  <c r="CS83" i="5"/>
  <c r="DJ83" i="5" s="1"/>
  <c r="CY83" i="5"/>
  <c r="DP83" i="5" s="1"/>
  <c r="CR83" i="5"/>
  <c r="DI83" i="5" s="1"/>
  <c r="DP208" i="5"/>
  <c r="DP305" i="5" s="1"/>
  <c r="L25" i="6" s="1"/>
  <c r="CY208" i="5"/>
  <c r="DO220" i="5"/>
  <c r="DO306" i="5" s="1"/>
  <c r="CX220" i="5"/>
  <c r="DP220" i="5"/>
  <c r="DP306" i="5" s="1"/>
  <c r="CY220" i="5"/>
  <c r="BY246" i="5"/>
  <c r="DG246" i="5" s="1"/>
  <c r="CM246" i="5"/>
  <c r="DU246" i="5" s="1"/>
  <c r="CA246" i="5"/>
  <c r="DI246" i="5" s="1"/>
  <c r="CK246" i="5"/>
  <c r="DS246" i="5" s="1"/>
  <c r="BZ246" i="5"/>
  <c r="DH246" i="5" s="1"/>
  <c r="CJ246" i="5"/>
  <c r="DR246" i="5" s="1"/>
  <c r="CL246" i="5"/>
  <c r="DT246" i="5" s="1"/>
  <c r="CE246" i="5"/>
  <c r="DM246" i="5" s="1"/>
  <c r="CH189" i="5"/>
  <c r="DP189" i="5" s="1"/>
  <c r="CI189" i="5"/>
  <c r="DQ189" i="5" s="1"/>
  <c r="CF189" i="5"/>
  <c r="DN189" i="5" s="1"/>
  <c r="CM189" i="5"/>
  <c r="DU189" i="5" s="1"/>
  <c r="CC189" i="5"/>
  <c r="DK189" i="5" s="1"/>
  <c r="CG189" i="5"/>
  <c r="DO189" i="5" s="1"/>
  <c r="BY189" i="5"/>
  <c r="DG189" i="5" s="1"/>
  <c r="CA189" i="5"/>
  <c r="DI189" i="5" s="1"/>
  <c r="CJ189" i="5"/>
  <c r="DR189" i="5" s="1"/>
  <c r="CK189" i="5"/>
  <c r="DS189" i="5" s="1"/>
  <c r="CL189" i="5"/>
  <c r="DT189" i="5" s="1"/>
  <c r="CQ63" i="5"/>
  <c r="DH63" i="5" s="1"/>
  <c r="DR208" i="5"/>
  <c r="DR305" i="5" s="1"/>
  <c r="N25" i="6" s="1"/>
  <c r="N55" i="6" s="1"/>
  <c r="DA208" i="5"/>
  <c r="DQ302" i="5"/>
  <c r="DL220" i="5"/>
  <c r="DL306" i="5" s="1"/>
  <c r="CU220" i="5"/>
  <c r="BY233" i="5"/>
  <c r="DG233" i="5" s="1"/>
  <c r="CD233" i="5"/>
  <c r="DL233" i="5" s="1"/>
  <c r="CM233" i="5"/>
  <c r="DU233" i="5" s="1"/>
  <c r="CB233" i="5"/>
  <c r="DJ233" i="5" s="1"/>
  <c r="CH233" i="5"/>
  <c r="DP233" i="5" s="1"/>
  <c r="CG233" i="5"/>
  <c r="DO233" i="5" s="1"/>
  <c r="CA233" i="5"/>
  <c r="DI233" i="5" s="1"/>
  <c r="CK233" i="5"/>
  <c r="DS233" i="5" s="1"/>
  <c r="BZ11" i="5"/>
  <c r="DH11" i="5" s="1"/>
  <c r="CF11" i="5"/>
  <c r="DN11" i="5" s="1"/>
  <c r="CG11" i="5"/>
  <c r="DO11" i="5" s="1"/>
  <c r="CB11" i="5"/>
  <c r="DJ11" i="5" s="1"/>
  <c r="CJ11" i="5"/>
  <c r="DR11" i="5" s="1"/>
  <c r="BY11" i="5"/>
  <c r="DG11" i="5" s="1"/>
  <c r="CC11" i="5"/>
  <c r="DK11" i="5" s="1"/>
  <c r="CK11" i="5"/>
  <c r="DS11" i="5" s="1"/>
  <c r="CW79" i="5"/>
  <c r="DN79" i="5" s="1"/>
  <c r="DA79" i="5"/>
  <c r="DR79" i="5" s="1"/>
  <c r="DD79" i="5"/>
  <c r="DU79" i="5" s="1"/>
  <c r="DC79" i="5"/>
  <c r="DT79" i="5" s="1"/>
  <c r="CS79" i="5"/>
  <c r="DJ79" i="5" s="1"/>
  <c r="CV79" i="5"/>
  <c r="DM79" i="5" s="1"/>
  <c r="CR79" i="5"/>
  <c r="DI79" i="5" s="1"/>
  <c r="DB79" i="5"/>
  <c r="DS79" i="5" s="1"/>
  <c r="CQ79" i="5"/>
  <c r="DH79" i="5" s="1"/>
  <c r="CU79" i="5"/>
  <c r="DL79" i="5" s="1"/>
  <c r="CZ79" i="5"/>
  <c r="DQ79" i="5" s="1"/>
  <c r="CY79" i="5"/>
  <c r="DP79" i="5" s="1"/>
  <c r="CP79" i="5"/>
  <c r="DG79" i="5" s="1"/>
  <c r="CT79" i="5"/>
  <c r="DK79" i="5" s="1"/>
  <c r="DO302" i="5"/>
  <c r="DT289" i="5"/>
  <c r="P9" i="6" s="1"/>
  <c r="P39" i="6" s="1"/>
  <c r="CU57" i="5"/>
  <c r="DL57" i="5" s="1"/>
  <c r="CI25" i="5"/>
  <c r="DQ25" i="5" s="1"/>
  <c r="CB25" i="5"/>
  <c r="DJ25" i="5" s="1"/>
  <c r="DR302" i="5"/>
  <c r="DH77" i="5"/>
  <c r="DA73" i="5"/>
  <c r="DR73" i="5" s="1"/>
  <c r="CD9" i="5"/>
  <c r="DL9" i="5" s="1"/>
  <c r="BZ9" i="5"/>
  <c r="DH9" i="5" s="1"/>
  <c r="CB9" i="5"/>
  <c r="DJ9" i="5" s="1"/>
  <c r="CC9" i="5"/>
  <c r="DK9" i="5" s="1"/>
  <c r="CA9" i="5"/>
  <c r="DI9" i="5" s="1"/>
  <c r="CD240" i="5"/>
  <c r="DL240" i="5" s="1"/>
  <c r="CC240" i="5"/>
  <c r="DK240" i="5" s="1"/>
  <c r="CJ240" i="5"/>
  <c r="DR240" i="5" s="1"/>
  <c r="CE240" i="5"/>
  <c r="DM240" i="5" s="1"/>
  <c r="CG240" i="5"/>
  <c r="DO240" i="5" s="1"/>
  <c r="CB240" i="5"/>
  <c r="DJ240" i="5" s="1"/>
  <c r="CM240" i="5"/>
  <c r="DU240" i="5" s="1"/>
  <c r="CL240" i="5"/>
  <c r="DT240" i="5" s="1"/>
  <c r="CH240" i="5"/>
  <c r="DP240" i="5" s="1"/>
  <c r="DA65" i="5"/>
  <c r="DR65" i="5" s="1"/>
  <c r="DU302" i="5"/>
  <c r="CF27" i="5"/>
  <c r="DN27" i="5" s="1"/>
  <c r="CP135" i="5"/>
  <c r="DG135" i="5" s="1"/>
  <c r="BY159" i="5"/>
  <c r="DG159" i="5" s="1"/>
  <c r="CM27" i="5"/>
  <c r="DU27" i="5" s="1"/>
  <c r="CH25" i="5"/>
  <c r="DP25" i="5" s="1"/>
  <c r="BZ13" i="5"/>
  <c r="DH13" i="5" s="1"/>
  <c r="CE10" i="5"/>
  <c r="DM10" i="5" s="1"/>
  <c r="CK10" i="5"/>
  <c r="DS10" i="5" s="1"/>
  <c r="CE233" i="5"/>
  <c r="DM233" i="5" s="1"/>
  <c r="CD246" i="5"/>
  <c r="DL246" i="5" s="1"/>
  <c r="CM11" i="5"/>
  <c r="DU11" i="5" s="1"/>
  <c r="CV59" i="5"/>
  <c r="DM59" i="5" s="1"/>
  <c r="CQ103" i="5"/>
  <c r="CV65" i="5"/>
  <c r="DM65" i="5" s="1"/>
  <c r="CP83" i="5"/>
  <c r="DG83" i="5" s="1"/>
  <c r="CU77" i="5"/>
  <c r="DL77" i="5" s="1"/>
  <c r="CQ73" i="5"/>
  <c r="DH73" i="5" s="1"/>
  <c r="CW73" i="5"/>
  <c r="DN73" i="5" s="1"/>
  <c r="CY103" i="5"/>
  <c r="DP103" i="5" s="1"/>
  <c r="CB252" i="5"/>
  <c r="DJ252" i="5" s="1"/>
  <c r="CG252" i="5"/>
  <c r="DO252" i="5" s="1"/>
  <c r="CM252" i="5"/>
  <c r="DU252" i="5" s="1"/>
  <c r="CF252" i="5"/>
  <c r="DN252" i="5" s="1"/>
  <c r="BZ252" i="5"/>
  <c r="DH252" i="5" s="1"/>
  <c r="CC252" i="5"/>
  <c r="DK252" i="5" s="1"/>
  <c r="CD252" i="5"/>
  <c r="DL252" i="5" s="1"/>
  <c r="CJ252" i="5"/>
  <c r="DR252" i="5" s="1"/>
  <c r="CL252" i="5"/>
  <c r="DT252" i="5" s="1"/>
  <c r="BY252" i="5"/>
  <c r="DG252" i="5" s="1"/>
  <c r="CH252" i="5"/>
  <c r="DP252" i="5" s="1"/>
  <c r="CA252" i="5"/>
  <c r="DI252" i="5" s="1"/>
  <c r="CE252" i="5"/>
  <c r="DM252" i="5" s="1"/>
  <c r="CI252" i="5"/>
  <c r="DQ252" i="5" s="1"/>
  <c r="CK252" i="5"/>
  <c r="DS252" i="5" s="1"/>
  <c r="BZ196" i="5"/>
  <c r="DH196" i="5" s="1"/>
  <c r="CM196" i="5"/>
  <c r="DU196" i="5" s="1"/>
  <c r="CC196" i="5"/>
  <c r="DK196" i="5" s="1"/>
  <c r="CD196" i="5"/>
  <c r="DL196" i="5" s="1"/>
  <c r="CE196" i="5"/>
  <c r="DM196" i="5" s="1"/>
  <c r="CL196" i="5"/>
  <c r="DT196" i="5" s="1"/>
  <c r="CG196" i="5"/>
  <c r="DO196" i="5" s="1"/>
  <c r="CS65" i="5"/>
  <c r="DJ65" i="5" s="1"/>
  <c r="CI27" i="5"/>
  <c r="DQ27" i="5" s="1"/>
  <c r="CQ59" i="5"/>
  <c r="DH59" i="5" s="1"/>
  <c r="DD65" i="5"/>
  <c r="DU65" i="5" s="1"/>
  <c r="DB73" i="5"/>
  <c r="DS73" i="5" s="1"/>
  <c r="DT220" i="5"/>
  <c r="DT306" i="5" s="1"/>
  <c r="DC220" i="5"/>
  <c r="CD255" i="5"/>
  <c r="DL255" i="5" s="1"/>
  <c r="CC255" i="5"/>
  <c r="DK255" i="5" s="1"/>
  <c r="CH255" i="5"/>
  <c r="DP255" i="5" s="1"/>
  <c r="CE255" i="5"/>
  <c r="DM255" i="5" s="1"/>
  <c r="BZ255" i="5"/>
  <c r="DH255" i="5" s="1"/>
  <c r="CF255" i="5"/>
  <c r="DN255" i="5" s="1"/>
  <c r="BY255" i="5"/>
  <c r="DG255" i="5" s="1"/>
  <c r="CK255" i="5"/>
  <c r="DS255" i="5" s="1"/>
  <c r="BY12" i="5"/>
  <c r="DG12" i="5" s="1"/>
  <c r="BZ12" i="5"/>
  <c r="DH12" i="5" s="1"/>
  <c r="CG12" i="5"/>
  <c r="DO12" i="5" s="1"/>
  <c r="CH12" i="5"/>
  <c r="DP12" i="5" s="1"/>
  <c r="CM12" i="5"/>
  <c r="DU12" i="5" s="1"/>
  <c r="CB12" i="5"/>
  <c r="DJ12" i="5" s="1"/>
  <c r="CD12" i="5"/>
  <c r="DL12" i="5" s="1"/>
  <c r="CA12" i="5"/>
  <c r="DI12" i="5" s="1"/>
  <c r="CF12" i="5"/>
  <c r="DN12" i="5" s="1"/>
  <c r="CC12" i="5"/>
  <c r="DK12" i="5" s="1"/>
  <c r="CJ12" i="5"/>
  <c r="DR12" i="5" s="1"/>
  <c r="CE12" i="5"/>
  <c r="DM12" i="5" s="1"/>
  <c r="CL12" i="5"/>
  <c r="DT12" i="5" s="1"/>
  <c r="CI12" i="5"/>
  <c r="DQ12" i="5" s="1"/>
  <c r="CK12" i="5"/>
  <c r="DS12" i="5" s="1"/>
  <c r="DC73" i="5"/>
  <c r="DT73" i="5" s="1"/>
  <c r="CP65" i="5"/>
  <c r="DG65" i="5" s="1"/>
  <c r="CB155" i="5"/>
  <c r="DJ155" i="5" s="1"/>
  <c r="CC159" i="5"/>
  <c r="DK159" i="5" s="1"/>
  <c r="CG159" i="5"/>
  <c r="DO159" i="5" s="1"/>
  <c r="CE159" i="5"/>
  <c r="DM159" i="5" s="1"/>
  <c r="CK159" i="5"/>
  <c r="DS159" i="5" s="1"/>
  <c r="CE155" i="5"/>
  <c r="DM155" i="5" s="1"/>
  <c r="CH159" i="5"/>
  <c r="DP159" i="5" s="1"/>
  <c r="CK155" i="5"/>
  <c r="DS155" i="5" s="1"/>
  <c r="CA159" i="5"/>
  <c r="DI159" i="5" s="1"/>
  <c r="CF167" i="5"/>
  <c r="DN167" i="5" s="1"/>
  <c r="BZ167" i="5"/>
  <c r="DH167" i="5" s="1"/>
  <c r="CJ167" i="5"/>
  <c r="DR167" i="5" s="1"/>
  <c r="CM155" i="5"/>
  <c r="DU155" i="5" s="1"/>
  <c r="BY163" i="5"/>
  <c r="DG163" i="5" s="1"/>
  <c r="CJ155" i="5"/>
  <c r="DR155" i="5" s="1"/>
  <c r="CF155" i="5"/>
  <c r="DN155" i="5" s="1"/>
  <c r="CL163" i="5"/>
  <c r="DT163" i="5" s="1"/>
  <c r="CG155" i="5"/>
  <c r="DO155" i="5" s="1"/>
  <c r="CA155" i="5"/>
  <c r="DI155" i="5" s="1"/>
  <c r="BY155" i="5"/>
  <c r="DG155" i="5" s="1"/>
  <c r="CL155" i="5"/>
  <c r="DT155" i="5" s="1"/>
  <c r="CH155" i="5"/>
  <c r="DP155" i="5" s="1"/>
  <c r="CI167" i="5"/>
  <c r="DQ167" i="5" s="1"/>
  <c r="CD163" i="5"/>
  <c r="DL163" i="5" s="1"/>
  <c r="CL167" i="5"/>
  <c r="DT167" i="5" s="1"/>
  <c r="CH163" i="5"/>
  <c r="DP163" i="5" s="1"/>
  <c r="BZ163" i="5"/>
  <c r="DH163" i="5" s="1"/>
  <c r="CM163" i="5"/>
  <c r="DU163" i="5" s="1"/>
  <c r="CJ163" i="5"/>
  <c r="DR163" i="5" s="1"/>
  <c r="CI163" i="5"/>
  <c r="DQ163" i="5" s="1"/>
  <c r="CB163" i="5"/>
  <c r="DJ163" i="5" s="1"/>
  <c r="CE163" i="5"/>
  <c r="DM163" i="5" s="1"/>
  <c r="CA163" i="5"/>
  <c r="DI163" i="5" s="1"/>
  <c r="CM167" i="5"/>
  <c r="DU167" i="5" s="1"/>
  <c r="CG167" i="5"/>
  <c r="DO167" i="5" s="1"/>
  <c r="CB167" i="5"/>
  <c r="DJ167" i="5" s="1"/>
  <c r="CA167" i="5"/>
  <c r="DI167" i="5" s="1"/>
  <c r="CD167" i="5"/>
  <c r="DL167" i="5" s="1"/>
  <c r="CK167" i="5"/>
  <c r="DS167" i="5" s="1"/>
  <c r="CK163" i="5"/>
  <c r="DS163" i="5" s="1"/>
  <c r="CC163" i="5"/>
  <c r="DK163" i="5" s="1"/>
  <c r="BZ159" i="5"/>
  <c r="DH159" i="5" s="1"/>
  <c r="CE167" i="5"/>
  <c r="DM167" i="5" s="1"/>
  <c r="CG163" i="5"/>
  <c r="DO163" i="5" s="1"/>
  <c r="CM159" i="5"/>
  <c r="DU159" i="5" s="1"/>
  <c r="BY167" i="5"/>
  <c r="DG167" i="5" s="1"/>
  <c r="CC167" i="5"/>
  <c r="DK167" i="5" s="1"/>
  <c r="DU297" i="5"/>
  <c r="DS101" i="5"/>
  <c r="DQ99" i="5"/>
  <c r="DK99" i="5"/>
  <c r="DG103" i="5"/>
  <c r="CV57" i="5"/>
  <c r="DM57" i="5" s="1"/>
  <c r="CW135" i="5"/>
  <c r="DN135" i="5" s="1"/>
  <c r="CP99" i="5"/>
  <c r="DG99" i="5" s="1"/>
  <c r="CR99" i="5"/>
  <c r="DI99" i="5" s="1"/>
  <c r="CX135" i="5"/>
  <c r="DO135" i="5" s="1"/>
  <c r="DG302" i="5"/>
  <c r="CV135" i="5"/>
  <c r="DM135" i="5" s="1"/>
  <c r="CY101" i="5"/>
  <c r="DP101" i="5" s="1"/>
  <c r="CW99" i="5"/>
  <c r="DN99" i="5" s="1"/>
  <c r="DB99" i="5"/>
  <c r="DS99" i="5" s="1"/>
  <c r="CP67" i="5"/>
  <c r="DG67" i="5" s="1"/>
  <c r="CQ67" i="5"/>
  <c r="DH67" i="5" s="1"/>
  <c r="CX67" i="5"/>
  <c r="DO67" i="5" s="1"/>
  <c r="DA67" i="5"/>
  <c r="DR67" i="5" s="1"/>
  <c r="CR67" i="5"/>
  <c r="DI67" i="5" s="1"/>
  <c r="CU67" i="5"/>
  <c r="DL67" i="5" s="1"/>
  <c r="CT67" i="5"/>
  <c r="DK67" i="5" s="1"/>
  <c r="CW67" i="5"/>
  <c r="DN67" i="5" s="1"/>
  <c r="DC67" i="5"/>
  <c r="DT67" i="5" s="1"/>
  <c r="CV67" i="5"/>
  <c r="DM67" i="5" s="1"/>
  <c r="CZ67" i="5"/>
  <c r="DQ67" i="5" s="1"/>
  <c r="DB67" i="5"/>
  <c r="DS67" i="5" s="1"/>
  <c r="DD67" i="5"/>
  <c r="DU67" i="5" s="1"/>
  <c r="CS67" i="5"/>
  <c r="DJ67" i="5" s="1"/>
  <c r="CY67" i="5"/>
  <c r="DP67" i="5" s="1"/>
  <c r="DA81" i="5"/>
  <c r="DR81" i="5" s="1"/>
  <c r="DB81" i="5"/>
  <c r="DS81" i="5" s="1"/>
  <c r="CU81" i="5"/>
  <c r="DL81" i="5" s="1"/>
  <c r="CX81" i="5"/>
  <c r="DO81" i="5" s="1"/>
  <c r="CR81" i="5"/>
  <c r="DI81" i="5" s="1"/>
  <c r="CP81" i="5"/>
  <c r="DG81" i="5" s="1"/>
  <c r="CT81" i="5"/>
  <c r="DK81" i="5" s="1"/>
  <c r="CZ81" i="5"/>
  <c r="DQ81" i="5" s="1"/>
  <c r="DD81" i="5"/>
  <c r="DU81" i="5" s="1"/>
  <c r="CQ81" i="5"/>
  <c r="DH81" i="5" s="1"/>
  <c r="CS81" i="5"/>
  <c r="DJ81" i="5" s="1"/>
  <c r="CW81" i="5"/>
  <c r="DN81" i="5" s="1"/>
  <c r="CY81" i="5"/>
  <c r="DP81" i="5" s="1"/>
  <c r="DC81" i="5"/>
  <c r="DT81" i="5" s="1"/>
  <c r="CV81" i="5"/>
  <c r="DM81" i="5" s="1"/>
  <c r="DT208" i="5"/>
  <c r="DT305" i="5" s="1"/>
  <c r="P25" i="6" s="1"/>
  <c r="DC208" i="5"/>
  <c r="DS75" i="5"/>
  <c r="DU208" i="5"/>
  <c r="DU305" i="5" s="1"/>
  <c r="Q25" i="6" s="1"/>
  <c r="Q55" i="6" s="1"/>
  <c r="DD208" i="5"/>
  <c r="DI208" i="5"/>
  <c r="DI305" i="5" s="1"/>
  <c r="E25" i="6" s="1"/>
  <c r="CR208" i="5"/>
  <c r="DO208" i="5"/>
  <c r="DO305" i="5" s="1"/>
  <c r="K25" i="6" s="1"/>
  <c r="CX208" i="5"/>
  <c r="DN208" i="5"/>
  <c r="DN305" i="5" s="1"/>
  <c r="J25" i="6" s="1"/>
  <c r="J55" i="6" s="1"/>
  <c r="CW208" i="5"/>
  <c r="DH103" i="5"/>
  <c r="CQ99" i="5"/>
  <c r="DH99" i="5" s="1"/>
  <c r="DC99" i="5"/>
  <c r="DT99" i="5" s="1"/>
  <c r="DJ208" i="5"/>
  <c r="DJ305" i="5" s="1"/>
  <c r="F25" i="6" s="1"/>
  <c r="CS208" i="5"/>
  <c r="DB208" i="5"/>
  <c r="DS208" i="5"/>
  <c r="DS305" i="5" s="1"/>
  <c r="O25" i="6" s="1"/>
  <c r="CX99" i="5"/>
  <c r="DO99" i="5" s="1"/>
  <c r="DD57" i="5"/>
  <c r="DU57" i="5" s="1"/>
  <c r="CP57" i="5"/>
  <c r="DG57" i="5" s="1"/>
  <c r="CV101" i="5"/>
  <c r="DM101" i="5" s="1"/>
  <c r="CW101" i="5"/>
  <c r="DN101" i="5" s="1"/>
  <c r="CR69" i="5"/>
  <c r="DI69" i="5" s="1"/>
  <c r="CS69" i="5"/>
  <c r="DJ69" i="5" s="1"/>
  <c r="DD69" i="5"/>
  <c r="DU69" i="5" s="1"/>
  <c r="CX69" i="5"/>
  <c r="DO69" i="5" s="1"/>
  <c r="DA69" i="5"/>
  <c r="DR69" i="5" s="1"/>
  <c r="CZ69" i="5"/>
  <c r="DQ69" i="5" s="1"/>
  <c r="DC69" i="5"/>
  <c r="DT69" i="5" s="1"/>
  <c r="CY69" i="5"/>
  <c r="DP69" i="5" s="1"/>
  <c r="CP69" i="5"/>
  <c r="DG69" i="5" s="1"/>
  <c r="CV69" i="5"/>
  <c r="DM69" i="5" s="1"/>
  <c r="DB69" i="5"/>
  <c r="DS69" i="5" s="1"/>
  <c r="CQ69" i="5"/>
  <c r="DH69" i="5" s="1"/>
  <c r="CU69" i="5"/>
  <c r="DL69" i="5" s="1"/>
  <c r="CW69" i="5"/>
  <c r="DN69" i="5" s="1"/>
  <c r="CT69" i="5"/>
  <c r="DK69" i="5" s="1"/>
  <c r="CT208" i="5"/>
  <c r="DK208" i="5"/>
  <c r="DK305" i="5" s="1"/>
  <c r="G25" i="6" s="1"/>
  <c r="DL208" i="5"/>
  <c r="DL305" i="5" s="1"/>
  <c r="H25" i="6" s="1"/>
  <c r="CU208" i="5"/>
  <c r="DH208" i="5"/>
  <c r="DH305" i="5" s="1"/>
  <c r="D25" i="6" s="1"/>
  <c r="CQ208" i="5"/>
  <c r="DN103" i="5"/>
  <c r="CL27" i="5"/>
  <c r="DT27" i="5" s="1"/>
  <c r="CB27" i="5"/>
  <c r="DJ27" i="5" s="1"/>
  <c r="CD27" i="5"/>
  <c r="DL27" i="5" s="1"/>
  <c r="CA27" i="5"/>
  <c r="DI27" i="5" s="1"/>
  <c r="BY27" i="5"/>
  <c r="DG27" i="5" s="1"/>
  <c r="DM208" i="5"/>
  <c r="DM305" i="5" s="1"/>
  <c r="I25" i="6" s="1"/>
  <c r="CV208" i="5"/>
  <c r="DQ208" i="5"/>
  <c r="DQ305" i="5" s="1"/>
  <c r="M25" i="6" s="1"/>
  <c r="CZ208" i="5"/>
  <c r="CM19" i="5"/>
  <c r="DU19" i="5" s="1"/>
  <c r="CJ19" i="5"/>
  <c r="DR19" i="5" s="1"/>
  <c r="BZ19" i="5"/>
  <c r="DH19" i="5" s="1"/>
  <c r="CA19" i="5"/>
  <c r="DI19" i="5" s="1"/>
  <c r="CE19" i="5"/>
  <c r="DM19" i="5" s="1"/>
  <c r="CK19" i="5"/>
  <c r="DS19" i="5" s="1"/>
  <c r="CI19" i="5"/>
  <c r="DQ19" i="5" s="1"/>
  <c r="CH19" i="5"/>
  <c r="DP19" i="5" s="1"/>
  <c r="CC19" i="5"/>
  <c r="DK19" i="5" s="1"/>
  <c r="CD19" i="5"/>
  <c r="DL19" i="5" s="1"/>
  <c r="CG19" i="5"/>
  <c r="DO19" i="5" s="1"/>
  <c r="BY19" i="5"/>
  <c r="DG19" i="5" s="1"/>
  <c r="CL19" i="5"/>
  <c r="DT19" i="5" s="1"/>
  <c r="CF19" i="5"/>
  <c r="DN19" i="5" s="1"/>
  <c r="CB19" i="5"/>
  <c r="DJ19" i="5" s="1"/>
  <c r="CA25" i="5"/>
  <c r="DI25" i="5" s="1"/>
  <c r="CD25" i="5"/>
  <c r="DL25" i="5" s="1"/>
  <c r="CG25" i="5"/>
  <c r="DO25" i="5" s="1"/>
  <c r="CF25" i="5"/>
  <c r="DN25" i="5" s="1"/>
  <c r="DM302" i="5"/>
  <c r="DC57" i="5"/>
  <c r="DT57" i="5" s="1"/>
  <c r="DK302" i="5"/>
  <c r="DI302" i="5"/>
  <c r="DC101" i="5"/>
  <c r="DT101" i="5" s="1"/>
  <c r="DA101" i="5"/>
  <c r="DR101" i="5" s="1"/>
  <c r="CH27" i="5"/>
  <c r="DP27" i="5" s="1"/>
  <c r="CT71" i="5"/>
  <c r="DK71" i="5" s="1"/>
  <c r="CU71" i="5"/>
  <c r="DL71" i="5" s="1"/>
  <c r="DD71" i="5"/>
  <c r="DU71" i="5" s="1"/>
  <c r="CQ71" i="5"/>
  <c r="DH71" i="5" s="1"/>
  <c r="CS71" i="5"/>
  <c r="DJ71" i="5" s="1"/>
  <c r="CZ71" i="5"/>
  <c r="DQ71" i="5" s="1"/>
  <c r="DB71" i="5"/>
  <c r="DS71" i="5" s="1"/>
  <c r="CW71" i="5"/>
  <c r="DN71" i="5" s="1"/>
  <c r="CY71" i="5"/>
  <c r="DP71" i="5" s="1"/>
  <c r="CP71" i="5"/>
  <c r="DG71" i="5" s="1"/>
  <c r="DA71" i="5"/>
  <c r="DR71" i="5" s="1"/>
  <c r="CR71" i="5"/>
  <c r="DI71" i="5" s="1"/>
  <c r="DC71" i="5"/>
  <c r="DT71" i="5" s="1"/>
  <c r="CV71" i="5"/>
  <c r="DM71" i="5" s="1"/>
  <c r="CX71" i="5"/>
  <c r="DO71" i="5" s="1"/>
  <c r="DG208" i="5"/>
  <c r="DG305" i="5" s="1"/>
  <c r="C25" i="6" s="1"/>
  <c r="CP208" i="5"/>
  <c r="DS302" i="5"/>
  <c r="CZ57" i="5"/>
  <c r="DQ57" i="5" s="1"/>
  <c r="CR57" i="5"/>
  <c r="DI57" i="5" s="1"/>
  <c r="CY57" i="5"/>
  <c r="DP57" i="5" s="1"/>
  <c r="CQ57" i="5"/>
  <c r="DH57" i="5" s="1"/>
  <c r="DD135" i="5"/>
  <c r="DU135" i="5" s="1"/>
  <c r="DC135" i="5"/>
  <c r="DT135" i="5" s="1"/>
  <c r="DA135" i="5"/>
  <c r="DR135" i="5" s="1"/>
  <c r="CY135" i="5"/>
  <c r="DP135" i="5" s="1"/>
  <c r="DB135" i="5"/>
  <c r="DS135" i="5" s="1"/>
  <c r="CZ135" i="5"/>
  <c r="DQ135" i="5" s="1"/>
  <c r="CS135" i="5"/>
  <c r="DJ135" i="5" s="1"/>
  <c r="CR135" i="5"/>
  <c r="DI135" i="5" s="1"/>
  <c r="CT135" i="5"/>
  <c r="DK135" i="5" s="1"/>
  <c r="DN302" i="5"/>
  <c r="CA195" i="5"/>
  <c r="DI195" i="5" s="1"/>
  <c r="CC192" i="5"/>
  <c r="DK192" i="5" s="1"/>
  <c r="CB195" i="5"/>
  <c r="DJ195" i="5" s="1"/>
  <c r="CD192" i="5"/>
  <c r="DL192" i="5" s="1"/>
  <c r="CI195" i="5"/>
  <c r="DQ195" i="5" s="1"/>
  <c r="CL192" i="5"/>
  <c r="DT192" i="5" s="1"/>
  <c r="CK192" i="5"/>
  <c r="DS192" i="5" s="1"/>
  <c r="CA192" i="5"/>
  <c r="DI192" i="5" s="1"/>
  <c r="CB199" i="5"/>
  <c r="DJ199" i="5" s="1"/>
  <c r="CL199" i="5"/>
  <c r="DT199" i="5" s="1"/>
  <c r="CD199" i="5"/>
  <c r="DL199" i="5" s="1"/>
  <c r="CK199" i="5"/>
  <c r="DS199" i="5" s="1"/>
  <c r="CC199" i="5"/>
  <c r="DK199" i="5" s="1"/>
  <c r="CA199" i="5"/>
  <c r="DI199" i="5" s="1"/>
  <c r="CH199" i="5"/>
  <c r="DP199" i="5" s="1"/>
  <c r="BZ199" i="5"/>
  <c r="DH199" i="5" s="1"/>
  <c r="CG199" i="5"/>
  <c r="DO199" i="5" s="1"/>
  <c r="CF259" i="5"/>
  <c r="DN259" i="5" s="1"/>
  <c r="CB259" i="5"/>
  <c r="DJ259" i="5" s="1"/>
  <c r="BZ259" i="5"/>
  <c r="DH259" i="5" s="1"/>
  <c r="CJ259" i="5"/>
  <c r="DR259" i="5" s="1"/>
  <c r="CC259" i="5"/>
  <c r="DK259" i="5" s="1"/>
  <c r="CK259" i="5"/>
  <c r="DS259" i="5" s="1"/>
  <c r="BY259" i="5"/>
  <c r="DG259" i="5" s="1"/>
  <c r="CG259" i="5"/>
  <c r="DO259" i="5" s="1"/>
  <c r="CA259" i="5"/>
  <c r="DI259" i="5" s="1"/>
  <c r="CD259" i="5"/>
  <c r="DL259" i="5" s="1"/>
  <c r="CH259" i="5"/>
  <c r="DP259" i="5" s="1"/>
  <c r="CL259" i="5"/>
  <c r="DT259" i="5" s="1"/>
  <c r="CM259" i="5"/>
  <c r="DU259" i="5" s="1"/>
  <c r="CE259" i="5"/>
  <c r="DM259" i="5" s="1"/>
  <c r="CI259" i="5"/>
  <c r="DQ259" i="5" s="1"/>
  <c r="BZ254" i="5"/>
  <c r="DH254" i="5" s="1"/>
  <c r="BY254" i="5"/>
  <c r="DG254" i="5" s="1"/>
  <c r="CL254" i="5"/>
  <c r="DT254" i="5" s="1"/>
  <c r="CD254" i="5"/>
  <c r="DL254" i="5" s="1"/>
  <c r="CH254" i="5"/>
  <c r="DP254" i="5" s="1"/>
  <c r="CE254" i="5"/>
  <c r="DM254" i="5" s="1"/>
  <c r="CJ254" i="5"/>
  <c r="DR254" i="5" s="1"/>
  <c r="CA254" i="5"/>
  <c r="DI254" i="5" s="1"/>
  <c r="CM254" i="5"/>
  <c r="DU254" i="5" s="1"/>
  <c r="CB254" i="5"/>
  <c r="DJ254" i="5" s="1"/>
  <c r="CF254" i="5"/>
  <c r="DN254" i="5" s="1"/>
  <c r="CI254" i="5"/>
  <c r="DQ254" i="5" s="1"/>
  <c r="CK254" i="5"/>
  <c r="DS254" i="5" s="1"/>
  <c r="CC254" i="5"/>
  <c r="DK254" i="5" s="1"/>
  <c r="CG254" i="5"/>
  <c r="DO254" i="5" s="1"/>
  <c r="BY242" i="5"/>
  <c r="DG242" i="5" s="1"/>
  <c r="CB242" i="5"/>
  <c r="DJ242" i="5" s="1"/>
  <c r="CK242" i="5"/>
  <c r="DS242" i="5" s="1"/>
  <c r="CD242" i="5"/>
  <c r="DL242" i="5" s="1"/>
  <c r="CE242" i="5"/>
  <c r="DM242" i="5" s="1"/>
  <c r="CI242" i="5"/>
  <c r="DQ242" i="5" s="1"/>
  <c r="CC242" i="5"/>
  <c r="DK242" i="5" s="1"/>
  <c r="CF242" i="5"/>
  <c r="DN242" i="5" s="1"/>
  <c r="CJ242" i="5"/>
  <c r="DR242" i="5" s="1"/>
  <c r="CH242" i="5"/>
  <c r="DP242" i="5" s="1"/>
  <c r="CM242" i="5"/>
  <c r="DU242" i="5" s="1"/>
  <c r="CG242" i="5"/>
  <c r="DO242" i="5" s="1"/>
  <c r="BZ242" i="5"/>
  <c r="DH242" i="5" s="1"/>
  <c r="CA242" i="5"/>
  <c r="DI242" i="5" s="1"/>
  <c r="CL242" i="5"/>
  <c r="DT242" i="5" s="1"/>
  <c r="CI226" i="5"/>
  <c r="DQ226" i="5" s="1"/>
  <c r="CB226" i="5"/>
  <c r="DJ226" i="5" s="1"/>
  <c r="CH226" i="5"/>
  <c r="DP226" i="5" s="1"/>
  <c r="CF226" i="5"/>
  <c r="DN226" i="5" s="1"/>
  <c r="CE226" i="5"/>
  <c r="DM226" i="5" s="1"/>
  <c r="CD226" i="5"/>
  <c r="DL226" i="5" s="1"/>
  <c r="CC226" i="5"/>
  <c r="DK226" i="5" s="1"/>
  <c r="CA226" i="5"/>
  <c r="DI226" i="5" s="1"/>
  <c r="BZ226" i="5"/>
  <c r="DH226" i="5" s="1"/>
  <c r="CG226" i="5"/>
  <c r="DO226" i="5" s="1"/>
  <c r="CM226" i="5"/>
  <c r="DU226" i="5" s="1"/>
  <c r="CL226" i="5"/>
  <c r="DT226" i="5" s="1"/>
  <c r="BY226" i="5"/>
  <c r="DG226" i="5" s="1"/>
  <c r="CK226" i="5"/>
  <c r="DS226" i="5" s="1"/>
  <c r="CJ226" i="5"/>
  <c r="DR226" i="5" s="1"/>
  <c r="CJ228" i="5"/>
  <c r="DR228" i="5" s="1"/>
  <c r="CK228" i="5"/>
  <c r="DS228" i="5" s="1"/>
  <c r="CF228" i="5"/>
  <c r="DN228" i="5" s="1"/>
  <c r="CE228" i="5"/>
  <c r="DM228" i="5" s="1"/>
  <c r="CL228" i="5"/>
  <c r="DT228" i="5" s="1"/>
  <c r="CB228" i="5"/>
  <c r="DJ228" i="5" s="1"/>
  <c r="CA228" i="5"/>
  <c r="DI228" i="5" s="1"/>
  <c r="BZ228" i="5"/>
  <c r="DH228" i="5" s="1"/>
  <c r="CD228" i="5"/>
  <c r="DL228" i="5" s="1"/>
  <c r="CM228" i="5"/>
  <c r="DU228" i="5" s="1"/>
  <c r="CC228" i="5"/>
  <c r="DK228" i="5" s="1"/>
  <c r="CI228" i="5"/>
  <c r="DQ228" i="5" s="1"/>
  <c r="CH228" i="5"/>
  <c r="DP228" i="5" s="1"/>
  <c r="CG228" i="5"/>
  <c r="DO228" i="5" s="1"/>
  <c r="BY228" i="5"/>
  <c r="DG228" i="5" s="1"/>
  <c r="BY195" i="5"/>
  <c r="DG195" i="5" s="1"/>
  <c r="CE195" i="5"/>
  <c r="DM195" i="5" s="1"/>
  <c r="CF195" i="5"/>
  <c r="DN195" i="5" s="1"/>
  <c r="CH195" i="5"/>
  <c r="DP195" i="5" s="1"/>
  <c r="BZ195" i="5"/>
  <c r="DH195" i="5" s="1"/>
  <c r="CG195" i="5"/>
  <c r="DO195" i="5" s="1"/>
  <c r="CM195" i="5"/>
  <c r="DU195" i="5" s="1"/>
  <c r="CL195" i="5"/>
  <c r="DT195" i="5" s="1"/>
  <c r="CD195" i="5"/>
  <c r="DL195" i="5" s="1"/>
  <c r="CK195" i="5"/>
  <c r="DS195" i="5" s="1"/>
  <c r="CC195" i="5"/>
  <c r="DK195" i="5" s="1"/>
  <c r="CG192" i="5"/>
  <c r="DO192" i="5" s="1"/>
  <c r="BZ192" i="5"/>
  <c r="DH192" i="5" s="1"/>
  <c r="CF192" i="5"/>
  <c r="DN192" i="5" s="1"/>
  <c r="CM192" i="5"/>
  <c r="DU192" i="5" s="1"/>
  <c r="CE192" i="5"/>
  <c r="DM192" i="5" s="1"/>
  <c r="BY192" i="5"/>
  <c r="DG192" i="5" s="1"/>
  <c r="CJ192" i="5"/>
  <c r="DR192" i="5" s="1"/>
  <c r="CB192" i="5"/>
  <c r="DJ192" i="5" s="1"/>
  <c r="CI192" i="5"/>
  <c r="DQ192" i="5" s="1"/>
  <c r="CK247" i="5"/>
  <c r="DS247" i="5" s="1"/>
  <c r="CD247" i="5"/>
  <c r="DL247" i="5" s="1"/>
  <c r="CM247" i="5"/>
  <c r="DU247" i="5" s="1"/>
  <c r="CL247" i="5"/>
  <c r="DT247" i="5" s="1"/>
  <c r="BY247" i="5"/>
  <c r="DG247" i="5" s="1"/>
  <c r="CB247" i="5"/>
  <c r="DJ247" i="5" s="1"/>
  <c r="CI247" i="5"/>
  <c r="DQ247" i="5" s="1"/>
  <c r="BZ247" i="5"/>
  <c r="DH247" i="5" s="1"/>
  <c r="CE247" i="5"/>
  <c r="DM247" i="5" s="1"/>
  <c r="CF247" i="5"/>
  <c r="DN247" i="5" s="1"/>
  <c r="CA247" i="5"/>
  <c r="DI247" i="5" s="1"/>
  <c r="CJ247" i="5"/>
  <c r="DR247" i="5" s="1"/>
  <c r="CH247" i="5"/>
  <c r="DP247" i="5" s="1"/>
  <c r="CG247" i="5"/>
  <c r="DO247" i="5" s="1"/>
  <c r="CC247" i="5"/>
  <c r="DK247" i="5" s="1"/>
  <c r="BZ235" i="5"/>
  <c r="DH235" i="5" s="1"/>
  <c r="CD235" i="5"/>
  <c r="DL235" i="5" s="1"/>
  <c r="CL235" i="5"/>
  <c r="DT235" i="5" s="1"/>
  <c r="CJ235" i="5"/>
  <c r="DR235" i="5" s="1"/>
  <c r="CG235" i="5"/>
  <c r="DO235" i="5" s="1"/>
  <c r="CE235" i="5"/>
  <c r="DM235" i="5" s="1"/>
  <c r="CM235" i="5"/>
  <c r="DU235" i="5" s="1"/>
  <c r="BY235" i="5"/>
  <c r="DG235" i="5" s="1"/>
  <c r="CH235" i="5"/>
  <c r="DP235" i="5" s="1"/>
  <c r="CB235" i="5"/>
  <c r="DJ235" i="5" s="1"/>
  <c r="CC235" i="5"/>
  <c r="DK235" i="5" s="1"/>
  <c r="CA235" i="5"/>
  <c r="DI235" i="5" s="1"/>
  <c r="CI235" i="5"/>
  <c r="DQ235" i="5" s="1"/>
  <c r="CF235" i="5"/>
  <c r="DN235" i="5" s="1"/>
  <c r="CK235" i="5"/>
  <c r="DS235" i="5" s="1"/>
  <c r="CL251" i="5"/>
  <c r="DT251" i="5" s="1"/>
  <c r="BY251" i="5"/>
  <c r="DG251" i="5" s="1"/>
  <c r="CM251" i="5"/>
  <c r="DU251" i="5" s="1"/>
  <c r="CC251" i="5"/>
  <c r="DK251" i="5" s="1"/>
  <c r="CA251" i="5"/>
  <c r="DI251" i="5" s="1"/>
  <c r="CK251" i="5"/>
  <c r="DS251" i="5" s="1"/>
  <c r="CD251" i="5"/>
  <c r="DL251" i="5" s="1"/>
  <c r="CH251" i="5"/>
  <c r="DP251" i="5" s="1"/>
  <c r="BZ251" i="5"/>
  <c r="DH251" i="5" s="1"/>
  <c r="CJ251" i="5"/>
  <c r="DR251" i="5" s="1"/>
  <c r="CB251" i="5"/>
  <c r="DJ251" i="5" s="1"/>
  <c r="CE251" i="5"/>
  <c r="DM251" i="5" s="1"/>
  <c r="CF251" i="5"/>
  <c r="DN251" i="5" s="1"/>
  <c r="CI251" i="5"/>
  <c r="DQ251" i="5" s="1"/>
  <c r="CG251" i="5"/>
  <c r="DO251" i="5" s="1"/>
  <c r="CA227" i="5"/>
  <c r="DI227" i="5" s="1"/>
  <c r="CH227" i="5"/>
  <c r="DP227" i="5" s="1"/>
  <c r="CG227" i="5"/>
  <c r="DO227" i="5" s="1"/>
  <c r="CE227" i="5"/>
  <c r="DM227" i="5" s="1"/>
  <c r="CD227" i="5"/>
  <c r="DL227" i="5" s="1"/>
  <c r="CC227" i="5"/>
  <c r="DK227" i="5" s="1"/>
  <c r="CM227" i="5"/>
  <c r="DU227" i="5" s="1"/>
  <c r="CJ227" i="5"/>
  <c r="DR227" i="5" s="1"/>
  <c r="CI227" i="5"/>
  <c r="DQ227" i="5" s="1"/>
  <c r="BY227" i="5"/>
  <c r="DG227" i="5" s="1"/>
  <c r="BZ227" i="5"/>
  <c r="DH227" i="5" s="1"/>
  <c r="CF227" i="5"/>
  <c r="DN227" i="5" s="1"/>
  <c r="CL227" i="5"/>
  <c r="DT227" i="5" s="1"/>
  <c r="CK227" i="5"/>
  <c r="DS227" i="5" s="1"/>
  <c r="CB227" i="5"/>
  <c r="DJ227" i="5" s="1"/>
  <c r="CA197" i="5"/>
  <c r="DI197" i="5" s="1"/>
  <c r="BY197" i="5"/>
  <c r="DG197" i="5" s="1"/>
  <c r="BZ197" i="5"/>
  <c r="DH197" i="5" s="1"/>
  <c r="CD197" i="5"/>
  <c r="DL197" i="5" s="1"/>
  <c r="CC197" i="5"/>
  <c r="DK197" i="5" s="1"/>
  <c r="CE197" i="5"/>
  <c r="DM197" i="5" s="1"/>
  <c r="CB197" i="5"/>
  <c r="DJ197" i="5" s="1"/>
  <c r="CG197" i="5"/>
  <c r="DO197" i="5" s="1"/>
  <c r="CM197" i="5"/>
  <c r="DU197" i="5" s="1"/>
  <c r="CK197" i="5"/>
  <c r="DS197" i="5" s="1"/>
  <c r="CI197" i="5"/>
  <c r="DQ197" i="5" s="1"/>
  <c r="CH197" i="5"/>
  <c r="DP197" i="5" s="1"/>
  <c r="CL197" i="5"/>
  <c r="DT197" i="5" s="1"/>
  <c r="CJ197" i="5"/>
  <c r="DR197" i="5" s="1"/>
  <c r="CF197" i="5"/>
  <c r="DN197" i="5" s="1"/>
  <c r="CB194" i="5"/>
  <c r="DJ194" i="5" s="1"/>
  <c r="BZ194" i="5"/>
  <c r="DH194" i="5" s="1"/>
  <c r="CA194" i="5"/>
  <c r="DI194" i="5" s="1"/>
  <c r="CF194" i="5"/>
  <c r="DN194" i="5" s="1"/>
  <c r="CE194" i="5"/>
  <c r="DM194" i="5" s="1"/>
  <c r="CD194" i="5"/>
  <c r="DL194" i="5" s="1"/>
  <c r="BY194" i="5"/>
  <c r="DG194" i="5" s="1"/>
  <c r="CI194" i="5"/>
  <c r="DQ194" i="5" s="1"/>
  <c r="CH194" i="5"/>
  <c r="DP194" i="5" s="1"/>
  <c r="CM194" i="5"/>
  <c r="DU194" i="5" s="1"/>
  <c r="CC194" i="5"/>
  <c r="DK194" i="5" s="1"/>
  <c r="CG194" i="5"/>
  <c r="DO194" i="5" s="1"/>
  <c r="CK194" i="5"/>
  <c r="DS194" i="5" s="1"/>
  <c r="CL194" i="5"/>
  <c r="DT194" i="5" s="1"/>
  <c r="CJ194" i="5"/>
  <c r="DR194" i="5" s="1"/>
  <c r="CF187" i="5"/>
  <c r="DN187" i="5" s="1"/>
  <c r="CD187" i="5"/>
  <c r="DL187" i="5" s="1"/>
  <c r="CE187" i="5"/>
  <c r="DM187" i="5" s="1"/>
  <c r="CC187" i="5"/>
  <c r="DK187" i="5" s="1"/>
  <c r="CA187" i="5"/>
  <c r="DI187" i="5" s="1"/>
  <c r="BZ187" i="5"/>
  <c r="DH187" i="5" s="1"/>
  <c r="CJ187" i="5"/>
  <c r="DR187" i="5" s="1"/>
  <c r="CM187" i="5"/>
  <c r="DU187" i="5" s="1"/>
  <c r="CL187" i="5"/>
  <c r="DT187" i="5" s="1"/>
  <c r="CH187" i="5"/>
  <c r="DP187" i="5" s="1"/>
  <c r="CK187" i="5"/>
  <c r="DS187" i="5" s="1"/>
  <c r="BY187" i="5"/>
  <c r="DG187" i="5" s="1"/>
  <c r="CB187" i="5"/>
  <c r="DJ187" i="5" s="1"/>
  <c r="CI187" i="5"/>
  <c r="DQ187" i="5" s="1"/>
  <c r="CG187" i="5"/>
  <c r="DO187" i="5" s="1"/>
  <c r="CB224" i="5"/>
  <c r="DJ224" i="5" s="1"/>
  <c r="CC224" i="5"/>
  <c r="DK224" i="5" s="1"/>
  <c r="BY224" i="5"/>
  <c r="DG224" i="5" s="1"/>
  <c r="CA224" i="5"/>
  <c r="DI224" i="5" s="1"/>
  <c r="CL224" i="5"/>
  <c r="DT224" i="5" s="1"/>
  <c r="CM224" i="5"/>
  <c r="DU224" i="5" s="1"/>
  <c r="BZ224" i="5"/>
  <c r="DH224" i="5" s="1"/>
  <c r="CI224" i="5"/>
  <c r="DQ224" i="5" s="1"/>
  <c r="CJ224" i="5"/>
  <c r="DR224" i="5" s="1"/>
  <c r="CK224" i="5"/>
  <c r="DS224" i="5" s="1"/>
  <c r="CG224" i="5"/>
  <c r="DO224" i="5" s="1"/>
  <c r="CD224" i="5"/>
  <c r="DL224" i="5" s="1"/>
  <c r="CE224" i="5"/>
  <c r="DM224" i="5" s="1"/>
  <c r="CF224" i="5"/>
  <c r="DN224" i="5" s="1"/>
  <c r="CH224" i="5"/>
  <c r="DP224" i="5" s="1"/>
  <c r="CD256" i="5"/>
  <c r="DL256" i="5" s="1"/>
  <c r="CH256" i="5"/>
  <c r="DP256" i="5" s="1"/>
  <c r="CE256" i="5"/>
  <c r="DM256" i="5" s="1"/>
  <c r="BZ256" i="5"/>
  <c r="DH256" i="5" s="1"/>
  <c r="CB256" i="5"/>
  <c r="DJ256" i="5" s="1"/>
  <c r="CF256" i="5"/>
  <c r="DN256" i="5" s="1"/>
  <c r="CG256" i="5"/>
  <c r="DO256" i="5" s="1"/>
  <c r="CI256" i="5"/>
  <c r="DQ256" i="5" s="1"/>
  <c r="CA256" i="5"/>
  <c r="DI256" i="5" s="1"/>
  <c r="CK256" i="5"/>
  <c r="DS256" i="5" s="1"/>
  <c r="CJ256" i="5"/>
  <c r="DR256" i="5" s="1"/>
  <c r="CL256" i="5"/>
  <c r="DT256" i="5" s="1"/>
  <c r="CM256" i="5"/>
  <c r="DU256" i="5" s="1"/>
  <c r="BY256" i="5"/>
  <c r="DG256" i="5" s="1"/>
  <c r="CC256" i="5"/>
  <c r="DK256" i="5" s="1"/>
  <c r="CC223" i="5"/>
  <c r="DK223" i="5" s="1"/>
  <c r="CJ223" i="5"/>
  <c r="DR223" i="5" s="1"/>
  <c r="CB223" i="5"/>
  <c r="DJ223" i="5" s="1"/>
  <c r="CG223" i="5"/>
  <c r="DO223" i="5" s="1"/>
  <c r="CM223" i="5"/>
  <c r="DU223" i="5" s="1"/>
  <c r="BZ223" i="5"/>
  <c r="DH223" i="5" s="1"/>
  <c r="CL223" i="5"/>
  <c r="DT223" i="5" s="1"/>
  <c r="CK223" i="5"/>
  <c r="DS223" i="5" s="1"/>
  <c r="CI223" i="5"/>
  <c r="DQ223" i="5" s="1"/>
  <c r="CA223" i="5"/>
  <c r="DI223" i="5" s="1"/>
  <c r="CH223" i="5"/>
  <c r="DP223" i="5" s="1"/>
  <c r="BY223" i="5"/>
  <c r="DG223" i="5" s="1"/>
  <c r="CF223" i="5"/>
  <c r="DN223" i="5" s="1"/>
  <c r="CE223" i="5"/>
  <c r="DM223" i="5" s="1"/>
  <c r="CD223" i="5"/>
  <c r="DL223" i="5" s="1"/>
  <c r="CH237" i="5"/>
  <c r="DP237" i="5" s="1"/>
  <c r="CB237" i="5"/>
  <c r="DJ237" i="5" s="1"/>
  <c r="CM237" i="5"/>
  <c r="DU237" i="5" s="1"/>
  <c r="CC237" i="5"/>
  <c r="DK237" i="5" s="1"/>
  <c r="BY237" i="5"/>
  <c r="DG237" i="5" s="1"/>
  <c r="CK237" i="5"/>
  <c r="DS237" i="5" s="1"/>
  <c r="CG237" i="5"/>
  <c r="DO237" i="5" s="1"/>
  <c r="CD237" i="5"/>
  <c r="DL237" i="5" s="1"/>
  <c r="BZ237" i="5"/>
  <c r="DH237" i="5" s="1"/>
  <c r="CI237" i="5"/>
  <c r="DQ237" i="5" s="1"/>
  <c r="CE237" i="5"/>
  <c r="DM237" i="5" s="1"/>
  <c r="CA237" i="5"/>
  <c r="DI237" i="5" s="1"/>
  <c r="CL237" i="5"/>
  <c r="DT237" i="5" s="1"/>
  <c r="CJ237" i="5"/>
  <c r="DR237" i="5" s="1"/>
  <c r="CF237" i="5"/>
  <c r="DN237" i="5" s="1"/>
  <c r="CF238" i="5"/>
  <c r="DN238" i="5" s="1"/>
  <c r="CB238" i="5"/>
  <c r="DJ238" i="5" s="1"/>
  <c r="CD238" i="5"/>
  <c r="DL238" i="5" s="1"/>
  <c r="CI238" i="5"/>
  <c r="DQ238" i="5" s="1"/>
  <c r="CC238" i="5"/>
  <c r="DK238" i="5" s="1"/>
  <c r="CK238" i="5"/>
  <c r="DS238" i="5" s="1"/>
  <c r="CA238" i="5"/>
  <c r="DI238" i="5" s="1"/>
  <c r="CH238" i="5"/>
  <c r="DP238" i="5" s="1"/>
  <c r="BY238" i="5"/>
  <c r="DG238" i="5" s="1"/>
  <c r="CJ238" i="5"/>
  <c r="DR238" i="5" s="1"/>
  <c r="CG238" i="5"/>
  <c r="DO238" i="5" s="1"/>
  <c r="BZ238" i="5"/>
  <c r="DH238" i="5" s="1"/>
  <c r="CM238" i="5"/>
  <c r="DU238" i="5" s="1"/>
  <c r="CE238" i="5"/>
  <c r="DM238" i="5" s="1"/>
  <c r="CL238" i="5"/>
  <c r="DT238" i="5" s="1"/>
  <c r="CM253" i="5"/>
  <c r="DU253" i="5" s="1"/>
  <c r="CB253" i="5"/>
  <c r="DJ253" i="5" s="1"/>
  <c r="CF253" i="5"/>
  <c r="DN253" i="5" s="1"/>
  <c r="CJ253" i="5"/>
  <c r="DR253" i="5" s="1"/>
  <c r="CG253" i="5"/>
  <c r="DO253" i="5" s="1"/>
  <c r="CH253" i="5"/>
  <c r="DP253" i="5" s="1"/>
  <c r="CK253" i="5"/>
  <c r="DS253" i="5" s="1"/>
  <c r="CE253" i="5"/>
  <c r="DM253" i="5" s="1"/>
  <c r="CI253" i="5"/>
  <c r="DQ253" i="5" s="1"/>
  <c r="BY253" i="5"/>
  <c r="DG253" i="5" s="1"/>
  <c r="CA253" i="5"/>
  <c r="DI253" i="5" s="1"/>
  <c r="CL253" i="5"/>
  <c r="DT253" i="5" s="1"/>
  <c r="CD253" i="5"/>
  <c r="DL253" i="5" s="1"/>
  <c r="CC253" i="5"/>
  <c r="DK253" i="5" s="1"/>
  <c r="BZ253" i="5"/>
  <c r="DH253" i="5" s="1"/>
  <c r="CB234" i="5"/>
  <c r="DJ234" i="5" s="1"/>
  <c r="CH234" i="5"/>
  <c r="DP234" i="5" s="1"/>
  <c r="CE234" i="5"/>
  <c r="DM234" i="5" s="1"/>
  <c r="CD234" i="5"/>
  <c r="DL234" i="5" s="1"/>
  <c r="CF234" i="5"/>
  <c r="DN234" i="5" s="1"/>
  <c r="CK234" i="5"/>
  <c r="DS234" i="5" s="1"/>
  <c r="CJ234" i="5"/>
  <c r="DR234" i="5" s="1"/>
  <c r="CL234" i="5"/>
  <c r="DT234" i="5" s="1"/>
  <c r="BZ234" i="5"/>
  <c r="DH234" i="5" s="1"/>
  <c r="CI234" i="5"/>
  <c r="DQ234" i="5" s="1"/>
  <c r="CA234" i="5"/>
  <c r="DI234" i="5" s="1"/>
  <c r="BY234" i="5"/>
  <c r="DG234" i="5" s="1"/>
  <c r="CM234" i="5"/>
  <c r="DU234" i="5" s="1"/>
  <c r="CG234" i="5"/>
  <c r="DO234" i="5" s="1"/>
  <c r="CC234" i="5"/>
  <c r="DK234" i="5" s="1"/>
  <c r="CE244" i="5"/>
  <c r="DM244" i="5" s="1"/>
  <c r="CA244" i="5"/>
  <c r="DI244" i="5" s="1"/>
  <c r="CK244" i="5"/>
  <c r="DS244" i="5" s="1"/>
  <c r="CF244" i="5"/>
  <c r="DN244" i="5" s="1"/>
  <c r="CG244" i="5"/>
  <c r="DO244" i="5" s="1"/>
  <c r="CL244" i="5"/>
  <c r="DT244" i="5" s="1"/>
  <c r="BY244" i="5"/>
  <c r="DG244" i="5" s="1"/>
  <c r="CH244" i="5"/>
  <c r="DP244" i="5" s="1"/>
  <c r="CM244" i="5"/>
  <c r="DU244" i="5" s="1"/>
  <c r="CD244" i="5"/>
  <c r="DL244" i="5" s="1"/>
  <c r="BZ244" i="5"/>
  <c r="DH244" i="5" s="1"/>
  <c r="CI244" i="5"/>
  <c r="DQ244" i="5" s="1"/>
  <c r="CC244" i="5"/>
  <c r="DK244" i="5" s="1"/>
  <c r="CJ244" i="5"/>
  <c r="DR244" i="5" s="1"/>
  <c r="CB244" i="5"/>
  <c r="DJ244" i="5" s="1"/>
  <c r="CB232" i="5"/>
  <c r="DJ232" i="5" s="1"/>
  <c r="CA232" i="5"/>
  <c r="DI232" i="5" s="1"/>
  <c r="CH232" i="5"/>
  <c r="DP232" i="5" s="1"/>
  <c r="BZ232" i="5"/>
  <c r="DH232" i="5" s="1"/>
  <c r="CF232" i="5"/>
  <c r="DN232" i="5" s="1"/>
  <c r="CE232" i="5"/>
  <c r="DM232" i="5" s="1"/>
  <c r="CD232" i="5"/>
  <c r="DL232" i="5" s="1"/>
  <c r="CC232" i="5"/>
  <c r="DK232" i="5" s="1"/>
  <c r="CI232" i="5"/>
  <c r="DQ232" i="5" s="1"/>
  <c r="CG232" i="5"/>
  <c r="DO232" i="5" s="1"/>
  <c r="CM232" i="5"/>
  <c r="DU232" i="5" s="1"/>
  <c r="CL232" i="5"/>
  <c r="DT232" i="5" s="1"/>
  <c r="BY232" i="5"/>
  <c r="DG232" i="5" s="1"/>
  <c r="CK232" i="5"/>
  <c r="DS232" i="5" s="1"/>
  <c r="CJ232" i="5"/>
  <c r="DR232" i="5" s="1"/>
  <c r="CE225" i="5"/>
  <c r="DM225" i="5" s="1"/>
  <c r="BZ225" i="5"/>
  <c r="DH225" i="5" s="1"/>
  <c r="CA225" i="5"/>
  <c r="DI225" i="5" s="1"/>
  <c r="BY225" i="5"/>
  <c r="DG225" i="5" s="1"/>
  <c r="CH225" i="5"/>
  <c r="DP225" i="5" s="1"/>
  <c r="CF225" i="5"/>
  <c r="DN225" i="5" s="1"/>
  <c r="CL225" i="5"/>
  <c r="DT225" i="5" s="1"/>
  <c r="CK225" i="5"/>
  <c r="DS225" i="5" s="1"/>
  <c r="CB225" i="5"/>
  <c r="DJ225" i="5" s="1"/>
  <c r="CG225" i="5"/>
  <c r="DO225" i="5" s="1"/>
  <c r="CM225" i="5"/>
  <c r="DU225" i="5" s="1"/>
  <c r="CD225" i="5"/>
  <c r="DL225" i="5" s="1"/>
  <c r="CC225" i="5"/>
  <c r="DK225" i="5" s="1"/>
  <c r="CJ225" i="5"/>
  <c r="DR225" i="5" s="1"/>
  <c r="CI225" i="5"/>
  <c r="DQ225" i="5" s="1"/>
  <c r="BZ198" i="5"/>
  <c r="DH198" i="5" s="1"/>
  <c r="CD198" i="5"/>
  <c r="DL198" i="5" s="1"/>
  <c r="CH198" i="5"/>
  <c r="DP198" i="5" s="1"/>
  <c r="CL198" i="5"/>
  <c r="DT198" i="5" s="1"/>
  <c r="CA198" i="5"/>
  <c r="DI198" i="5" s="1"/>
  <c r="CE198" i="5"/>
  <c r="DM198" i="5" s="1"/>
  <c r="CI198" i="5"/>
  <c r="DQ198" i="5" s="1"/>
  <c r="CM198" i="5"/>
  <c r="DU198" i="5" s="1"/>
  <c r="CB198" i="5"/>
  <c r="DJ198" i="5" s="1"/>
  <c r="CJ198" i="5"/>
  <c r="DR198" i="5" s="1"/>
  <c r="CC198" i="5"/>
  <c r="DK198" i="5" s="1"/>
  <c r="CK198" i="5"/>
  <c r="DS198" i="5" s="1"/>
  <c r="CF198" i="5"/>
  <c r="DN198" i="5" s="1"/>
  <c r="BY198" i="5"/>
  <c r="DG198" i="5" s="1"/>
  <c r="CG198" i="5"/>
  <c r="DO198" i="5" s="1"/>
  <c r="BY191" i="5"/>
  <c r="DG191" i="5" s="1"/>
  <c r="BZ191" i="5"/>
  <c r="DH191" i="5" s="1"/>
  <c r="CA191" i="5"/>
  <c r="DI191" i="5" s="1"/>
  <c r="CD191" i="5"/>
  <c r="DL191" i="5" s="1"/>
  <c r="CF191" i="5"/>
  <c r="DN191" i="5" s="1"/>
  <c r="CI191" i="5"/>
  <c r="DQ191" i="5" s="1"/>
  <c r="CJ191" i="5"/>
  <c r="DR191" i="5" s="1"/>
  <c r="CL191" i="5"/>
  <c r="DT191" i="5" s="1"/>
  <c r="CC191" i="5"/>
  <c r="DK191" i="5" s="1"/>
  <c r="CB191" i="5"/>
  <c r="DJ191" i="5" s="1"/>
  <c r="CG191" i="5"/>
  <c r="DO191" i="5" s="1"/>
  <c r="CH191" i="5"/>
  <c r="DP191" i="5" s="1"/>
  <c r="CM191" i="5"/>
  <c r="DU191" i="5" s="1"/>
  <c r="CE191" i="5"/>
  <c r="DM191" i="5" s="1"/>
  <c r="CK191" i="5"/>
  <c r="DS191" i="5" s="1"/>
  <c r="CA190" i="5"/>
  <c r="DI190" i="5" s="1"/>
  <c r="CE190" i="5"/>
  <c r="DM190" i="5" s="1"/>
  <c r="CI190" i="5"/>
  <c r="DQ190" i="5" s="1"/>
  <c r="CM190" i="5"/>
  <c r="DU190" i="5" s="1"/>
  <c r="CB190" i="5"/>
  <c r="DJ190" i="5" s="1"/>
  <c r="CF190" i="5"/>
  <c r="DN190" i="5" s="1"/>
  <c r="CJ190" i="5"/>
  <c r="DR190" i="5" s="1"/>
  <c r="CC190" i="5"/>
  <c r="DK190" i="5" s="1"/>
  <c r="CK190" i="5"/>
  <c r="DS190" i="5" s="1"/>
  <c r="CD190" i="5"/>
  <c r="DL190" i="5" s="1"/>
  <c r="CL190" i="5"/>
  <c r="DT190" i="5" s="1"/>
  <c r="BY190" i="5"/>
  <c r="DG190" i="5" s="1"/>
  <c r="BZ190" i="5"/>
  <c r="DH190" i="5" s="1"/>
  <c r="CG190" i="5"/>
  <c r="DO190" i="5" s="1"/>
  <c r="CH190" i="5"/>
  <c r="DP190" i="5" s="1"/>
  <c r="BZ263" i="5"/>
  <c r="DH263" i="5" s="1"/>
  <c r="CD263" i="5"/>
  <c r="DL263" i="5" s="1"/>
  <c r="CF263" i="5"/>
  <c r="DN263" i="5" s="1"/>
  <c r="CJ263" i="5"/>
  <c r="DR263" i="5" s="1"/>
  <c r="CG263" i="5"/>
  <c r="DO263" i="5" s="1"/>
  <c r="CM263" i="5"/>
  <c r="DU263" i="5" s="1"/>
  <c r="CI263" i="5"/>
  <c r="DQ263" i="5" s="1"/>
  <c r="CE263" i="5"/>
  <c r="DM263" i="5" s="1"/>
  <c r="CA263" i="5"/>
  <c r="DI263" i="5" s="1"/>
  <c r="CL263" i="5"/>
  <c r="DT263" i="5" s="1"/>
  <c r="BY263" i="5"/>
  <c r="DG263" i="5" s="1"/>
  <c r="CH263" i="5"/>
  <c r="DP263" i="5" s="1"/>
  <c r="CB263" i="5"/>
  <c r="DJ263" i="5" s="1"/>
  <c r="CC263" i="5"/>
  <c r="DK263" i="5" s="1"/>
  <c r="CK263" i="5"/>
  <c r="DS263" i="5" s="1"/>
  <c r="CK239" i="5"/>
  <c r="DS239" i="5" s="1"/>
  <c r="CJ239" i="5"/>
  <c r="DR239" i="5" s="1"/>
  <c r="CG239" i="5"/>
  <c r="DO239" i="5" s="1"/>
  <c r="CB239" i="5"/>
  <c r="DJ239" i="5" s="1"/>
  <c r="CL239" i="5"/>
  <c r="DT239" i="5" s="1"/>
  <c r="CH239" i="5"/>
  <c r="DP239" i="5" s="1"/>
  <c r="CD239" i="5"/>
  <c r="DL239" i="5" s="1"/>
  <c r="BY239" i="5"/>
  <c r="DG239" i="5" s="1"/>
  <c r="BZ239" i="5"/>
  <c r="DH239" i="5" s="1"/>
  <c r="CA239" i="5"/>
  <c r="DI239" i="5" s="1"/>
  <c r="CI239" i="5"/>
  <c r="DQ239" i="5" s="1"/>
  <c r="CC239" i="5"/>
  <c r="DK239" i="5" s="1"/>
  <c r="CF239" i="5"/>
  <c r="DN239" i="5" s="1"/>
  <c r="CE239" i="5"/>
  <c r="DM239" i="5" s="1"/>
  <c r="CM239" i="5"/>
  <c r="DU239" i="5" s="1"/>
  <c r="CI249" i="5"/>
  <c r="DQ249" i="5" s="1"/>
  <c r="CM249" i="5"/>
  <c r="DU249" i="5" s="1"/>
  <c r="CE249" i="5"/>
  <c r="DM249" i="5" s="1"/>
  <c r="BZ249" i="5"/>
  <c r="DH249" i="5" s="1"/>
  <c r="CJ249" i="5"/>
  <c r="DR249" i="5" s="1"/>
  <c r="CK249" i="5"/>
  <c r="DS249" i="5" s="1"/>
  <c r="CC249" i="5"/>
  <c r="DK249" i="5" s="1"/>
  <c r="CB249" i="5"/>
  <c r="DJ249" i="5" s="1"/>
  <c r="CA249" i="5"/>
  <c r="DI249" i="5" s="1"/>
  <c r="BY249" i="5"/>
  <c r="DG249" i="5" s="1"/>
  <c r="CF249" i="5"/>
  <c r="DN249" i="5" s="1"/>
  <c r="CH249" i="5"/>
  <c r="DP249" i="5" s="1"/>
  <c r="CL249" i="5"/>
  <c r="DT249" i="5" s="1"/>
  <c r="CG249" i="5"/>
  <c r="DO249" i="5" s="1"/>
  <c r="CD249" i="5"/>
  <c r="DL249" i="5" s="1"/>
  <c r="CI258" i="5"/>
  <c r="DQ258" i="5" s="1"/>
  <c r="CA258" i="5"/>
  <c r="DI258" i="5" s="1"/>
  <c r="CB258" i="5"/>
  <c r="DJ258" i="5" s="1"/>
  <c r="CK258" i="5"/>
  <c r="DS258" i="5" s="1"/>
  <c r="BZ258" i="5"/>
  <c r="DH258" i="5" s="1"/>
  <c r="CM258" i="5"/>
  <c r="DU258" i="5" s="1"/>
  <c r="CF258" i="5"/>
  <c r="DN258" i="5" s="1"/>
  <c r="BY258" i="5"/>
  <c r="DG258" i="5" s="1"/>
  <c r="CH258" i="5"/>
  <c r="DP258" i="5" s="1"/>
  <c r="CD258" i="5"/>
  <c r="DL258" i="5" s="1"/>
  <c r="CL258" i="5"/>
  <c r="DT258" i="5" s="1"/>
  <c r="CC258" i="5"/>
  <c r="DK258" i="5" s="1"/>
  <c r="CG258" i="5"/>
  <c r="DO258" i="5" s="1"/>
  <c r="CJ258" i="5"/>
  <c r="DR258" i="5" s="1"/>
  <c r="CE258" i="5"/>
  <c r="DM258" i="5" s="1"/>
  <c r="CC230" i="5"/>
  <c r="DK230" i="5" s="1"/>
  <c r="CB230" i="5"/>
  <c r="DJ230" i="5" s="1"/>
  <c r="CJ230" i="5"/>
  <c r="DR230" i="5" s="1"/>
  <c r="CK230" i="5"/>
  <c r="DS230" i="5" s="1"/>
  <c r="CH230" i="5"/>
  <c r="DP230" i="5" s="1"/>
  <c r="CG230" i="5"/>
  <c r="DO230" i="5" s="1"/>
  <c r="CF230" i="5"/>
  <c r="DN230" i="5" s="1"/>
  <c r="BZ230" i="5"/>
  <c r="DH230" i="5" s="1"/>
  <c r="CE230" i="5"/>
  <c r="DM230" i="5" s="1"/>
  <c r="CD230" i="5"/>
  <c r="DL230" i="5" s="1"/>
  <c r="CI230" i="5"/>
  <c r="DQ230" i="5" s="1"/>
  <c r="BY230" i="5"/>
  <c r="DG230" i="5" s="1"/>
  <c r="CA230" i="5"/>
  <c r="DI230" i="5" s="1"/>
  <c r="CM230" i="5"/>
  <c r="DU230" i="5" s="1"/>
  <c r="CL230" i="5"/>
  <c r="DT230" i="5" s="1"/>
  <c r="CA248" i="5"/>
  <c r="DI248" i="5" s="1"/>
  <c r="CB248" i="5"/>
  <c r="DJ248" i="5" s="1"/>
  <c r="CD248" i="5"/>
  <c r="DL248" i="5" s="1"/>
  <c r="CH248" i="5"/>
  <c r="DP248" i="5" s="1"/>
  <c r="CE248" i="5"/>
  <c r="DM248" i="5" s="1"/>
  <c r="BZ248" i="5"/>
  <c r="DH248" i="5" s="1"/>
  <c r="CG248" i="5"/>
  <c r="DO248" i="5" s="1"/>
  <c r="CL248" i="5"/>
  <c r="DT248" i="5" s="1"/>
  <c r="CM248" i="5"/>
  <c r="DU248" i="5" s="1"/>
  <c r="BY248" i="5"/>
  <c r="DG248" i="5" s="1"/>
  <c r="CK248" i="5"/>
  <c r="DS248" i="5" s="1"/>
  <c r="CC248" i="5"/>
  <c r="DK248" i="5" s="1"/>
  <c r="CI248" i="5"/>
  <c r="DQ248" i="5" s="1"/>
  <c r="CJ248" i="5"/>
  <c r="DR248" i="5" s="1"/>
  <c r="CF248" i="5"/>
  <c r="DN248" i="5" s="1"/>
  <c r="CF261" i="5"/>
  <c r="DN261" i="5" s="1"/>
  <c r="CE261" i="5"/>
  <c r="DM261" i="5" s="1"/>
  <c r="CH261" i="5"/>
  <c r="DP261" i="5" s="1"/>
  <c r="CL261" i="5"/>
  <c r="DT261" i="5" s="1"/>
  <c r="CA261" i="5"/>
  <c r="DI261" i="5" s="1"/>
  <c r="BZ261" i="5"/>
  <c r="DH261" i="5" s="1"/>
  <c r="CI261" i="5"/>
  <c r="DQ261" i="5" s="1"/>
  <c r="CK261" i="5"/>
  <c r="DS261" i="5" s="1"/>
  <c r="CB261" i="5"/>
  <c r="DJ261" i="5" s="1"/>
  <c r="CG261" i="5"/>
  <c r="DO261" i="5" s="1"/>
  <c r="CM261" i="5"/>
  <c r="DU261" i="5" s="1"/>
  <c r="BY261" i="5"/>
  <c r="DG261" i="5" s="1"/>
  <c r="CC261" i="5"/>
  <c r="DK261" i="5" s="1"/>
  <c r="CD261" i="5"/>
  <c r="DL261" i="5" s="1"/>
  <c r="CJ261" i="5"/>
  <c r="DR261" i="5" s="1"/>
  <c r="BZ262" i="5"/>
  <c r="DH262" i="5" s="1"/>
  <c r="CL262" i="5"/>
  <c r="DT262" i="5" s="1"/>
  <c r="CD262" i="5"/>
  <c r="DL262" i="5" s="1"/>
  <c r="CK262" i="5"/>
  <c r="DS262" i="5" s="1"/>
  <c r="CB262" i="5"/>
  <c r="DJ262" i="5" s="1"/>
  <c r="CE262" i="5"/>
  <c r="DM262" i="5" s="1"/>
  <c r="CJ262" i="5"/>
  <c r="DR262" i="5" s="1"/>
  <c r="CA262" i="5"/>
  <c r="DI262" i="5" s="1"/>
  <c r="CC262" i="5"/>
  <c r="DK262" i="5" s="1"/>
  <c r="CI262" i="5"/>
  <c r="DQ262" i="5" s="1"/>
  <c r="CM262" i="5"/>
  <c r="DU262" i="5" s="1"/>
  <c r="CF262" i="5"/>
  <c r="DN262" i="5" s="1"/>
  <c r="BY262" i="5"/>
  <c r="DG262" i="5" s="1"/>
  <c r="CH262" i="5"/>
  <c r="DP262" i="5" s="1"/>
  <c r="CG262" i="5"/>
  <c r="DO262" i="5" s="1"/>
  <c r="CC231" i="5"/>
  <c r="DK231" i="5" s="1"/>
  <c r="CD231" i="5"/>
  <c r="DL231" i="5" s="1"/>
  <c r="BY231" i="5"/>
  <c r="DG231" i="5" s="1"/>
  <c r="CH231" i="5"/>
  <c r="DP231" i="5" s="1"/>
  <c r="CB231" i="5"/>
  <c r="DJ231" i="5" s="1"/>
  <c r="CM231" i="5"/>
  <c r="DU231" i="5" s="1"/>
  <c r="BZ231" i="5"/>
  <c r="DH231" i="5" s="1"/>
  <c r="CJ231" i="5"/>
  <c r="DR231" i="5" s="1"/>
  <c r="CK231" i="5"/>
  <c r="DS231" i="5" s="1"/>
  <c r="CL231" i="5"/>
  <c r="DT231" i="5" s="1"/>
  <c r="CG231" i="5"/>
  <c r="DO231" i="5" s="1"/>
  <c r="CA231" i="5"/>
  <c r="DI231" i="5" s="1"/>
  <c r="CE231" i="5"/>
  <c r="DM231" i="5" s="1"/>
  <c r="CF231" i="5"/>
  <c r="DN231" i="5" s="1"/>
  <c r="CI231" i="5"/>
  <c r="DQ231" i="5" s="1"/>
  <c r="BZ26" i="5"/>
  <c r="DH26" i="5" s="1"/>
  <c r="CA26" i="5"/>
  <c r="DI26" i="5" s="1"/>
  <c r="CF26" i="5"/>
  <c r="DN26" i="5" s="1"/>
  <c r="CK26" i="5"/>
  <c r="DS26" i="5" s="1"/>
  <c r="CD26" i="5"/>
  <c r="DL26" i="5" s="1"/>
  <c r="CI26" i="5"/>
  <c r="DQ26" i="5" s="1"/>
  <c r="CJ26" i="5"/>
  <c r="DR26" i="5" s="1"/>
  <c r="CM26" i="5"/>
  <c r="DU26" i="5" s="1"/>
  <c r="CC26" i="5"/>
  <c r="DK26" i="5" s="1"/>
  <c r="BY26" i="5"/>
  <c r="DG26" i="5" s="1"/>
  <c r="CL26" i="5"/>
  <c r="DT26" i="5" s="1"/>
  <c r="CG26" i="5"/>
  <c r="DO26" i="5" s="1"/>
  <c r="CE26" i="5"/>
  <c r="DM26" i="5" s="1"/>
  <c r="CH26" i="5"/>
  <c r="DP26" i="5" s="1"/>
  <c r="CB26" i="5"/>
  <c r="DJ26" i="5" s="1"/>
  <c r="CS57" i="5"/>
  <c r="DJ57" i="5" s="1"/>
  <c r="DA57" i="5"/>
  <c r="DR57" i="5" s="1"/>
  <c r="CT57" i="5"/>
  <c r="DK57" i="5" s="1"/>
  <c r="DB57" i="5"/>
  <c r="DS57" i="5" s="1"/>
  <c r="CX57" i="5"/>
  <c r="DO57" i="5" s="1"/>
  <c r="CW57" i="5"/>
  <c r="DN57" i="5" s="1"/>
  <c r="CA23" i="5"/>
  <c r="DI23" i="5" s="1"/>
  <c r="CK23" i="5"/>
  <c r="DS23" i="5" s="1"/>
  <c r="CC23" i="5"/>
  <c r="DK23" i="5" s="1"/>
  <c r="CF23" i="5"/>
  <c r="DN23" i="5" s="1"/>
  <c r="CD23" i="5"/>
  <c r="DL23" i="5" s="1"/>
  <c r="CI23" i="5"/>
  <c r="DQ23" i="5" s="1"/>
  <c r="CB23" i="5"/>
  <c r="DJ23" i="5" s="1"/>
  <c r="CG23" i="5"/>
  <c r="DO23" i="5" s="1"/>
  <c r="CJ23" i="5"/>
  <c r="DR23" i="5" s="1"/>
  <c r="CH23" i="5"/>
  <c r="DP23" i="5" s="1"/>
  <c r="CL23" i="5"/>
  <c r="DT23" i="5" s="1"/>
  <c r="BZ23" i="5"/>
  <c r="DH23" i="5" s="1"/>
  <c r="BY23" i="5"/>
  <c r="DG23" i="5" s="1"/>
  <c r="CM23" i="5"/>
  <c r="DU23" i="5" s="1"/>
  <c r="CE23" i="5"/>
  <c r="DM23" i="5" s="1"/>
  <c r="DN30" i="5"/>
  <c r="DU30" i="5"/>
  <c r="DM30" i="5"/>
  <c r="DJ30" i="5"/>
  <c r="C161" i="4"/>
  <c r="B159" i="5"/>
  <c r="DP30" i="5"/>
  <c r="DO30" i="5"/>
  <c r="DT30" i="5"/>
  <c r="DG64" i="5"/>
  <c r="DL64" i="5"/>
  <c r="DT64" i="5"/>
  <c r="DU64" i="5"/>
  <c r="DK64" i="5"/>
  <c r="DS64" i="5"/>
  <c r="DQ64" i="5"/>
  <c r="DN64" i="5"/>
  <c r="DH64" i="5"/>
  <c r="DP64" i="5"/>
  <c r="DM64" i="5"/>
  <c r="DR64" i="5"/>
  <c r="DO64" i="5"/>
  <c r="DI64" i="5"/>
  <c r="DJ64" i="5"/>
  <c r="DR295" i="5" l="1"/>
  <c r="N15" i="6" s="1"/>
  <c r="DM300" i="5"/>
  <c r="DS297" i="5"/>
  <c r="DL297" i="5"/>
  <c r="DR297" i="5"/>
  <c r="DT297" i="5"/>
  <c r="DN295" i="5"/>
  <c r="J15" i="6" s="1"/>
  <c r="DL295" i="5"/>
  <c r="H15" i="6" s="1"/>
  <c r="DM297" i="5"/>
  <c r="I17" i="6" s="1"/>
  <c r="DP297" i="5"/>
  <c r="L17" i="6" s="1"/>
  <c r="DI297" i="5"/>
  <c r="DI295" i="5"/>
  <c r="E15" i="6" s="1"/>
  <c r="DN292" i="5"/>
  <c r="C15" i="6"/>
  <c r="C45" i="6" s="1"/>
  <c r="DK295" i="5"/>
  <c r="G15" i="6" s="1"/>
  <c r="DG298" i="5"/>
  <c r="DL300" i="5"/>
  <c r="H20" i="6" s="1"/>
  <c r="DJ297" i="5"/>
  <c r="F17" i="6" s="1"/>
  <c r="DK297" i="5"/>
  <c r="G17" i="6" s="1"/>
  <c r="DH297" i="5"/>
  <c r="D17" i="6" s="1"/>
  <c r="D47" i="6" s="1"/>
  <c r="DG297" i="5"/>
  <c r="DP295" i="5"/>
  <c r="L15" i="6" s="1"/>
  <c r="DT295" i="5"/>
  <c r="P15" i="6" s="1"/>
  <c r="DG300" i="5"/>
  <c r="DQ295" i="5"/>
  <c r="M15" i="6" s="1"/>
  <c r="M45" i="6" s="1"/>
  <c r="DR292" i="5"/>
  <c r="DN298" i="5"/>
  <c r="J18" i="6" s="1"/>
  <c r="DH300" i="5"/>
  <c r="D20" i="6" s="1"/>
  <c r="DJ292" i="5"/>
  <c r="DO295" i="5"/>
  <c r="K15" i="6" s="1"/>
  <c r="K45" i="6" s="1"/>
  <c r="DS295" i="5"/>
  <c r="O15" i="6" s="1"/>
  <c r="DQ296" i="5"/>
  <c r="M16" i="6" s="1"/>
  <c r="M46" i="6" s="1"/>
  <c r="DL298" i="5"/>
  <c r="H18" i="6" s="1"/>
  <c r="DU295" i="5"/>
  <c r="Q15" i="6" s="1"/>
  <c r="DJ295" i="5"/>
  <c r="F15" i="6" s="1"/>
  <c r="DO296" i="5"/>
  <c r="K16" i="6" s="1"/>
  <c r="K46" i="6" s="1"/>
  <c r="DH298" i="5"/>
  <c r="D18" i="6" s="1"/>
  <c r="DH295" i="5"/>
  <c r="D15" i="6" s="1"/>
  <c r="DM295" i="5"/>
  <c r="I15" i="6" s="1"/>
  <c r="N22" i="6"/>
  <c r="M22" i="6"/>
  <c r="L55" i="6"/>
  <c r="L26" i="6"/>
  <c r="M55" i="6"/>
  <c r="M26" i="6"/>
  <c r="G55" i="6"/>
  <c r="G26" i="6"/>
  <c r="DM296" i="5"/>
  <c r="J22" i="6"/>
  <c r="O22" i="6"/>
  <c r="DG292" i="5"/>
  <c r="C20" i="6"/>
  <c r="N17" i="6"/>
  <c r="J17" i="6"/>
  <c r="J47" i="6" s="1"/>
  <c r="DU292" i="5"/>
  <c r="I20" i="6"/>
  <c r="M17" i="6"/>
  <c r="K55" i="6"/>
  <c r="K26" i="6"/>
  <c r="E22" i="6"/>
  <c r="C17" i="6"/>
  <c r="C47" i="6" s="1"/>
  <c r="C22" i="6"/>
  <c r="Q17" i="6"/>
  <c r="K17" i="6"/>
  <c r="DL292" i="5"/>
  <c r="D22" i="6"/>
  <c r="F22" i="6"/>
  <c r="J12" i="6"/>
  <c r="J42" i="6" s="1"/>
  <c r="N12" i="6"/>
  <c r="N42" i="6" s="1"/>
  <c r="F12" i="6"/>
  <c r="F42" i="6" s="1"/>
  <c r="G22" i="6"/>
  <c r="DU296" i="5"/>
  <c r="C18" i="6"/>
  <c r="P55" i="6"/>
  <c r="P26" i="6"/>
  <c r="H22" i="6"/>
  <c r="O55" i="6"/>
  <c r="O26" i="6"/>
  <c r="O17" i="6"/>
  <c r="P17" i="6"/>
  <c r="Q22" i="6"/>
  <c r="K22" i="6"/>
  <c r="E55" i="6"/>
  <c r="E26" i="6"/>
  <c r="D55" i="6"/>
  <c r="D26" i="6"/>
  <c r="C55" i="6"/>
  <c r="C26" i="6"/>
  <c r="I55" i="6"/>
  <c r="I26" i="6"/>
  <c r="I22" i="6"/>
  <c r="H17" i="6"/>
  <c r="H47" i="6" s="1"/>
  <c r="DG296" i="5"/>
  <c r="C16" i="6" s="1"/>
  <c r="C46" i="6" s="1"/>
  <c r="H55" i="6"/>
  <c r="H26" i="6"/>
  <c r="L22" i="6"/>
  <c r="F55" i="6"/>
  <c r="F26" i="6"/>
  <c r="E17" i="6"/>
  <c r="P22" i="6"/>
  <c r="DK292" i="5"/>
  <c r="C14" i="6"/>
  <c r="C44" i="6" s="1"/>
  <c r="CI284" i="5"/>
  <c r="DR288" i="5"/>
  <c r="DR287" i="5" s="1"/>
  <c r="N7" i="6" s="1"/>
  <c r="N37" i="6" s="1"/>
  <c r="DO304" i="5"/>
  <c r="DH304" i="5"/>
  <c r="D24" i="6" s="1"/>
  <c r="D54" i="6" s="1"/>
  <c r="DK304" i="5"/>
  <c r="DI304" i="5"/>
  <c r="DQ304" i="5"/>
  <c r="DT304" i="5"/>
  <c r="DN304" i="5"/>
  <c r="DU304" i="5"/>
  <c r="DS304" i="5"/>
  <c r="DM304" i="5"/>
  <c r="DG304" i="5"/>
  <c r="DP304" i="5"/>
  <c r="DL304" i="5"/>
  <c r="DR304" i="5"/>
  <c r="DJ304" i="5"/>
  <c r="DQ288" i="5"/>
  <c r="DQ287" i="5" s="1"/>
  <c r="M7" i="6" s="1"/>
  <c r="M37" i="6" s="1"/>
  <c r="CD284" i="5"/>
  <c r="DK288" i="5"/>
  <c r="DK287" i="5" s="1"/>
  <c r="G7" i="6" s="1"/>
  <c r="G37" i="6" s="1"/>
  <c r="DS292" i="5"/>
  <c r="DK296" i="5"/>
  <c r="CH284" i="5"/>
  <c r="CB284" i="5"/>
  <c r="DI292" i="5"/>
  <c r="DT292" i="5"/>
  <c r="DM292" i="5"/>
  <c r="DQ284" i="5"/>
  <c r="M6" i="6" s="1"/>
  <c r="M36" i="6" s="1"/>
  <c r="DP292" i="5"/>
  <c r="DQ292" i="5"/>
  <c r="DS301" i="5"/>
  <c r="DL301" i="5"/>
  <c r="DG301" i="5"/>
  <c r="DP301" i="5"/>
  <c r="DN301" i="5"/>
  <c r="DH301" i="5"/>
  <c r="DT301" i="5"/>
  <c r="DQ301" i="5"/>
  <c r="DK301" i="5"/>
  <c r="DI301" i="5"/>
  <c r="DR301" i="5"/>
  <c r="DJ301" i="5"/>
  <c r="DO301" i="5"/>
  <c r="DM301" i="5"/>
  <c r="DU301" i="5"/>
  <c r="DO292" i="5"/>
  <c r="DP293" i="5"/>
  <c r="L13" i="6" s="1"/>
  <c r="L43" i="6" s="1"/>
  <c r="DH293" i="5"/>
  <c r="DP296" i="5"/>
  <c r="DM298" i="5"/>
  <c r="DN300" i="5"/>
  <c r="DI296" i="5"/>
  <c r="DU293" i="5"/>
  <c r="DM293" i="5"/>
  <c r="I13" i="6" s="1"/>
  <c r="DC284" i="5"/>
  <c r="DJ293" i="5"/>
  <c r="CV284" i="5"/>
  <c r="DN293" i="5"/>
  <c r="DI293" i="5"/>
  <c r="E13" i="6" s="1"/>
  <c r="CX284" i="5"/>
  <c r="CU284" i="5"/>
  <c r="CP284" i="5"/>
  <c r="DR293" i="5"/>
  <c r="CR284" i="5"/>
  <c r="CQ284" i="5"/>
  <c r="DD284" i="5"/>
  <c r="DH296" i="5"/>
  <c r="DS296" i="5"/>
  <c r="DL296" i="5"/>
  <c r="DJ296" i="5"/>
  <c r="DR296" i="5"/>
  <c r="DN296" i="5"/>
  <c r="DQ293" i="5"/>
  <c r="DL293" i="5"/>
  <c r="DS293" i="5"/>
  <c r="DG293" i="5"/>
  <c r="DO293" i="5"/>
  <c r="DK293" i="5"/>
  <c r="DT293" i="5"/>
  <c r="DH292" i="5"/>
  <c r="CF284" i="5"/>
  <c r="DK284" i="5"/>
  <c r="G6" i="6" s="1"/>
  <c r="G36" i="6" s="1"/>
  <c r="BZ284" i="5"/>
  <c r="CL284" i="5"/>
  <c r="CJ284" i="5"/>
  <c r="CM284" i="5"/>
  <c r="DS288" i="5"/>
  <c r="DS287" i="5" s="1"/>
  <c r="O7" i="6" s="1"/>
  <c r="O37" i="6" s="1"/>
  <c r="CC284" i="5"/>
  <c r="CA284" i="5"/>
  <c r="DI284" i="5"/>
  <c r="E6" i="6" s="1"/>
  <c r="E36" i="6" s="1"/>
  <c r="CK284" i="5"/>
  <c r="CE284" i="5"/>
  <c r="CG284" i="5"/>
  <c r="DL284" i="5"/>
  <c r="H6" i="6" s="1"/>
  <c r="H36" i="6" s="1"/>
  <c r="DR284" i="5"/>
  <c r="N6" i="6" s="1"/>
  <c r="N36" i="6" s="1"/>
  <c r="DL288" i="5"/>
  <c r="BY284" i="5"/>
  <c r="DI288" i="5"/>
  <c r="DI287" i="5" s="1"/>
  <c r="E7" i="6" s="1"/>
  <c r="E37" i="6" s="1"/>
  <c r="DS284" i="5"/>
  <c r="O6" i="6" s="1"/>
  <c r="O36" i="6" s="1"/>
  <c r="DT296" i="5"/>
  <c r="DO298" i="5"/>
  <c r="DO300" i="5"/>
  <c r="K20" i="6" s="1"/>
  <c r="CW284" i="5"/>
  <c r="CZ284" i="5"/>
  <c r="DA284" i="5"/>
  <c r="CY284" i="5"/>
  <c r="DB284" i="5"/>
  <c r="CS284" i="5"/>
  <c r="CT284" i="5"/>
  <c r="DK298" i="5"/>
  <c r="DK300" i="5"/>
  <c r="G20" i="6" s="1"/>
  <c r="DJ300" i="5"/>
  <c r="F20" i="6" s="1"/>
  <c r="DJ298" i="5"/>
  <c r="DS298" i="5"/>
  <c r="DS300" i="5"/>
  <c r="O20" i="6" s="1"/>
  <c r="DR298" i="5"/>
  <c r="DR300" i="5"/>
  <c r="N20" i="6" s="1"/>
  <c r="DU298" i="5"/>
  <c r="DU300" i="5"/>
  <c r="Q20" i="6" s="1"/>
  <c r="DI298" i="5"/>
  <c r="DI300" i="5"/>
  <c r="E20" i="6" s="1"/>
  <c r="DQ298" i="5"/>
  <c r="DQ300" i="5"/>
  <c r="M20" i="6" s="1"/>
  <c r="DP298" i="5"/>
  <c r="DP300" i="5"/>
  <c r="L20" i="6" s="1"/>
  <c r="DT300" i="5"/>
  <c r="P20" i="6" s="1"/>
  <c r="DT298" i="5"/>
  <c r="DK308" i="5"/>
  <c r="DQ308" i="5"/>
  <c r="DH308" i="5"/>
  <c r="DR308" i="5"/>
  <c r="DM308" i="5"/>
  <c r="I28" i="6" s="1"/>
  <c r="I58" i="6" s="1"/>
  <c r="DG308" i="5"/>
  <c r="C28" i="6" s="1"/>
  <c r="C58" i="6" s="1"/>
  <c r="DI308" i="5"/>
  <c r="E28" i="6" s="1"/>
  <c r="E58" i="6" s="1"/>
  <c r="DS308" i="5"/>
  <c r="O28" i="6" s="1"/>
  <c r="O58" i="6" s="1"/>
  <c r="DO308" i="5"/>
  <c r="K28" i="6" s="1"/>
  <c r="K58" i="6" s="1"/>
  <c r="DL308" i="5"/>
  <c r="H28" i="6" s="1"/>
  <c r="H58" i="6" s="1"/>
  <c r="DN308" i="5"/>
  <c r="J28" i="6" s="1"/>
  <c r="J58" i="6" s="1"/>
  <c r="DP308" i="5"/>
  <c r="L28" i="6" s="1"/>
  <c r="L58" i="6" s="1"/>
  <c r="DT308" i="5"/>
  <c r="P28" i="6" s="1"/>
  <c r="P58" i="6" s="1"/>
  <c r="DU308" i="5"/>
  <c r="Q28" i="6" s="1"/>
  <c r="Q58" i="6" s="1"/>
  <c r="DJ308" i="5"/>
  <c r="F28" i="6" s="1"/>
  <c r="F58" i="6" s="1"/>
  <c r="DG288" i="5"/>
  <c r="DG284" i="5"/>
  <c r="C6" i="6" s="1"/>
  <c r="C36" i="6" s="1"/>
  <c r="DH288" i="5"/>
  <c r="DH284" i="5"/>
  <c r="D6" i="6" s="1"/>
  <c r="D36" i="6" s="1"/>
  <c r="DT288" i="5"/>
  <c r="DT284" i="5"/>
  <c r="P6" i="6" s="1"/>
  <c r="P36" i="6" s="1"/>
  <c r="DO288" i="5"/>
  <c r="DO284" i="5"/>
  <c r="K6" i="6" s="1"/>
  <c r="K36" i="6" s="1"/>
  <c r="DP288" i="5"/>
  <c r="DP284" i="5"/>
  <c r="L6" i="6" s="1"/>
  <c r="L36" i="6" s="1"/>
  <c r="B161" i="5"/>
  <c r="C163" i="4"/>
  <c r="DJ288" i="5"/>
  <c r="DJ284" i="5"/>
  <c r="F6" i="6" s="1"/>
  <c r="F36" i="6" s="1"/>
  <c r="DM284" i="5"/>
  <c r="I6" i="6" s="1"/>
  <c r="I36" i="6" s="1"/>
  <c r="DM288" i="5"/>
  <c r="DU288" i="5"/>
  <c r="DU284" i="5"/>
  <c r="Q6" i="6" s="1"/>
  <c r="Q36" i="6" s="1"/>
  <c r="DN288" i="5"/>
  <c r="DN284" i="5"/>
  <c r="J6" i="6" s="1"/>
  <c r="J36" i="6" s="1"/>
  <c r="O8" i="6" l="1"/>
  <c r="O38" i="6" s="1"/>
  <c r="G8" i="6"/>
  <c r="G38" i="6" s="1"/>
  <c r="N8" i="6"/>
  <c r="N38" i="6" s="1"/>
  <c r="O45" i="6"/>
  <c r="O16" i="6"/>
  <c r="O46" i="6" s="1"/>
  <c r="D45" i="6"/>
  <c r="D16" i="6"/>
  <c r="D46" i="6" s="1"/>
  <c r="F14" i="6"/>
  <c r="F44" i="6" s="1"/>
  <c r="F50" i="6"/>
  <c r="F21" i="6"/>
  <c r="F51" i="6" s="1"/>
  <c r="DH303" i="5"/>
  <c r="D23" i="6" s="1"/>
  <c r="D53" i="6" s="1"/>
  <c r="Q47" i="6"/>
  <c r="Q18" i="6"/>
  <c r="G47" i="6"/>
  <c r="G18" i="6"/>
  <c r="K14" i="6"/>
  <c r="K44" i="6" s="1"/>
  <c r="G13" i="6"/>
  <c r="G43" i="6" s="1"/>
  <c r="N13" i="6"/>
  <c r="N43" i="6" s="1"/>
  <c r="E14" i="6"/>
  <c r="E44" i="6" s="1"/>
  <c r="G50" i="6"/>
  <c r="G21" i="6"/>
  <c r="G51" i="6" s="1"/>
  <c r="O50" i="6"/>
  <c r="O21" i="6"/>
  <c r="O51" i="6" s="1"/>
  <c r="H12" i="6"/>
  <c r="H42" i="6" s="1"/>
  <c r="I50" i="6"/>
  <c r="I21" i="6"/>
  <c r="I51" i="6" s="1"/>
  <c r="F47" i="6"/>
  <c r="F18" i="6"/>
  <c r="J14" i="6"/>
  <c r="J44" i="6" s="1"/>
  <c r="P12" i="6"/>
  <c r="P42" i="6" s="1"/>
  <c r="P47" i="6"/>
  <c r="P18" i="6"/>
  <c r="H14" i="6"/>
  <c r="H44" i="6" s="1"/>
  <c r="K13" i="6"/>
  <c r="K43" i="6" s="1"/>
  <c r="F45" i="6"/>
  <c r="F16" i="6"/>
  <c r="F46" i="6" s="1"/>
  <c r="P14" i="6"/>
  <c r="P44" i="6" s="1"/>
  <c r="K12" i="6"/>
  <c r="K42" i="6" s="1"/>
  <c r="M50" i="6"/>
  <c r="M21" i="6"/>
  <c r="M51" i="6" s="1"/>
  <c r="M12" i="6"/>
  <c r="M42" i="6" s="1"/>
  <c r="D14" i="6"/>
  <c r="D44" i="6" s="1"/>
  <c r="G12" i="6"/>
  <c r="G42" i="6" s="1"/>
  <c r="Q12" i="6"/>
  <c r="Q42" i="6" s="1"/>
  <c r="J20" i="6"/>
  <c r="J50" i="6" s="1"/>
  <c r="L47" i="6"/>
  <c r="L18" i="6"/>
  <c r="N47" i="6"/>
  <c r="N18" i="6"/>
  <c r="N14" i="6"/>
  <c r="N44" i="6" s="1"/>
  <c r="P45" i="6"/>
  <c r="P16" i="6"/>
  <c r="P46" i="6" s="1"/>
  <c r="C13" i="6"/>
  <c r="C43" i="6" s="1"/>
  <c r="H45" i="6"/>
  <c r="H16" i="6"/>
  <c r="H46" i="6" s="1"/>
  <c r="Q13" i="6"/>
  <c r="Q43" i="6" s="1"/>
  <c r="Q14" i="6"/>
  <c r="Q44" i="6" s="1"/>
  <c r="Q50" i="6"/>
  <c r="Q21" i="6"/>
  <c r="Q51" i="6" s="1"/>
  <c r="P50" i="6"/>
  <c r="P21" i="6"/>
  <c r="P51" i="6" s="1"/>
  <c r="L12" i="6"/>
  <c r="L42" i="6" s="1"/>
  <c r="G45" i="6"/>
  <c r="G16" i="6"/>
  <c r="G46" i="6" s="1"/>
  <c r="O12" i="6"/>
  <c r="O42" i="6" s="1"/>
  <c r="I45" i="6"/>
  <c r="I16" i="6"/>
  <c r="I46" i="6" s="1"/>
  <c r="M14" i="6"/>
  <c r="M44" i="6" s="1"/>
  <c r="G14" i="6"/>
  <c r="G44" i="6" s="1"/>
  <c r="K50" i="6"/>
  <c r="K21" i="6"/>
  <c r="K51" i="6" s="1"/>
  <c r="D50" i="6"/>
  <c r="D21" i="6"/>
  <c r="D51" i="6" s="1"/>
  <c r="M47" i="6"/>
  <c r="M18" i="6"/>
  <c r="L50" i="6"/>
  <c r="L21" i="6"/>
  <c r="L51" i="6" s="1"/>
  <c r="O47" i="6"/>
  <c r="O18" i="6"/>
  <c r="H13" i="6"/>
  <c r="H43" i="6" s="1"/>
  <c r="J21" i="6"/>
  <c r="J51" i="6" s="1"/>
  <c r="J13" i="6"/>
  <c r="J43" i="6" s="1"/>
  <c r="E47" i="6"/>
  <c r="E18" i="6"/>
  <c r="K47" i="6"/>
  <c r="K18" i="6"/>
  <c r="D12" i="6"/>
  <c r="D42" i="6" s="1"/>
  <c r="J45" i="6"/>
  <c r="J16" i="6"/>
  <c r="J46" i="6" s="1"/>
  <c r="E45" i="6"/>
  <c r="E16" i="6"/>
  <c r="E46" i="6" s="1"/>
  <c r="L45" i="6"/>
  <c r="L16" i="6"/>
  <c r="L46" i="6" s="1"/>
  <c r="N50" i="6"/>
  <c r="N21" i="6"/>
  <c r="N51" i="6" s="1"/>
  <c r="C50" i="6"/>
  <c r="C21" i="6"/>
  <c r="C51" i="6" s="1"/>
  <c r="E12" i="6"/>
  <c r="E42" i="6" s="1"/>
  <c r="C12" i="6"/>
  <c r="C42" i="6" s="1"/>
  <c r="O13" i="6"/>
  <c r="O43" i="6" s="1"/>
  <c r="L14" i="6"/>
  <c r="L44" i="6" s="1"/>
  <c r="I12" i="6"/>
  <c r="I42" i="6" s="1"/>
  <c r="M13" i="6"/>
  <c r="M43" i="6" s="1"/>
  <c r="I47" i="6"/>
  <c r="I18" i="6"/>
  <c r="O14" i="6"/>
  <c r="O44" i="6" s="1"/>
  <c r="P13" i="6"/>
  <c r="P43" i="6" s="1"/>
  <c r="N45" i="6"/>
  <c r="N16" i="6"/>
  <c r="N46" i="6" s="1"/>
  <c r="F13" i="6"/>
  <c r="F43" i="6" s="1"/>
  <c r="I14" i="6"/>
  <c r="I44" i="6" s="1"/>
  <c r="D13" i="6"/>
  <c r="D43" i="6" s="1"/>
  <c r="E50" i="6"/>
  <c r="E21" i="6"/>
  <c r="E51" i="6" s="1"/>
  <c r="H50" i="6"/>
  <c r="H21" i="6"/>
  <c r="H51" i="6" s="1"/>
  <c r="Q45" i="6"/>
  <c r="Q16" i="6"/>
  <c r="Q46" i="6" s="1"/>
  <c r="N28" i="6"/>
  <c r="N58" i="6" s="1"/>
  <c r="DH307" i="5"/>
  <c r="D28" i="6"/>
  <c r="D58" i="6" s="1"/>
  <c r="G28" i="6"/>
  <c r="G58" i="6" s="1"/>
  <c r="M28" i="6"/>
  <c r="M58" i="6" s="1"/>
  <c r="H24" i="6"/>
  <c r="H54" i="6" s="1"/>
  <c r="M24" i="6"/>
  <c r="M54" i="6" s="1"/>
  <c r="L24" i="6"/>
  <c r="L54" i="6" s="1"/>
  <c r="E24" i="6"/>
  <c r="E54" i="6" s="1"/>
  <c r="C24" i="6"/>
  <c r="C54" i="6" s="1"/>
  <c r="DK303" i="5"/>
  <c r="G24" i="6"/>
  <c r="G54" i="6" s="1"/>
  <c r="DM303" i="5"/>
  <c r="I24" i="6"/>
  <c r="I54" i="6" s="1"/>
  <c r="O24" i="6"/>
  <c r="O54" i="6" s="1"/>
  <c r="K24" i="6"/>
  <c r="K54" i="6" s="1"/>
  <c r="D52" i="6"/>
  <c r="Q24" i="6"/>
  <c r="Q54" i="6" s="1"/>
  <c r="F24" i="6"/>
  <c r="F54" i="6" s="1"/>
  <c r="J24" i="6"/>
  <c r="J54" i="6" s="1"/>
  <c r="N24" i="6"/>
  <c r="N54" i="6" s="1"/>
  <c r="P24" i="6"/>
  <c r="P54" i="6" s="1"/>
  <c r="C11" i="6"/>
  <c r="DO303" i="5"/>
  <c r="DN303" i="5"/>
  <c r="DP303" i="5"/>
  <c r="DL303" i="5"/>
  <c r="DQ303" i="5"/>
  <c r="DI303" i="5"/>
  <c r="DG303" i="5"/>
  <c r="DT303" i="5"/>
  <c r="DU303" i="5"/>
  <c r="DS303" i="5"/>
  <c r="DR303" i="5"/>
  <c r="DJ303" i="5"/>
  <c r="DG299" i="5"/>
  <c r="DL299" i="5"/>
  <c r="M8" i="6"/>
  <c r="M38" i="6" s="1"/>
  <c r="DH299" i="5"/>
  <c r="DM299" i="5"/>
  <c r="DM291" i="5"/>
  <c r="I11" i="6" s="1"/>
  <c r="I41" i="6" s="1"/>
  <c r="DN299" i="5"/>
  <c r="DI291" i="5"/>
  <c r="E11" i="6" s="1"/>
  <c r="E41" i="6" s="1"/>
  <c r="E43" i="6"/>
  <c r="I43" i="6"/>
  <c r="DH291" i="5"/>
  <c r="D11" i="6" s="1"/>
  <c r="D41" i="6" s="1"/>
  <c r="DP291" i="5"/>
  <c r="L11" i="6" s="1"/>
  <c r="L41" i="6" s="1"/>
  <c r="DT291" i="5"/>
  <c r="P11" i="6" s="1"/>
  <c r="P41" i="6" s="1"/>
  <c r="DJ291" i="5"/>
  <c r="F11" i="6" s="1"/>
  <c r="F41" i="6" s="1"/>
  <c r="DN291" i="5"/>
  <c r="J11" i="6" s="1"/>
  <c r="J41" i="6" s="1"/>
  <c r="DU291" i="5"/>
  <c r="Q11" i="6" s="1"/>
  <c r="Q41" i="6" s="1"/>
  <c r="DL291" i="5"/>
  <c r="H11" i="6" s="1"/>
  <c r="H41" i="6" s="1"/>
  <c r="DQ291" i="5"/>
  <c r="M11" i="6" s="1"/>
  <c r="M41" i="6" s="1"/>
  <c r="DK291" i="5"/>
  <c r="G11" i="6" s="1"/>
  <c r="G41" i="6" s="1"/>
  <c r="E8" i="6"/>
  <c r="E38" i="6" s="1"/>
  <c r="DL287" i="5"/>
  <c r="H7" i="6" s="1"/>
  <c r="H37" i="6" s="1"/>
  <c r="H8" i="6"/>
  <c r="H38" i="6" s="1"/>
  <c r="DK307" i="5"/>
  <c r="DO299" i="5"/>
  <c r="DO291" i="5"/>
  <c r="K11" i="6" s="1"/>
  <c r="K41" i="6" s="1"/>
  <c r="DS291" i="5"/>
  <c r="O11" i="6" s="1"/>
  <c r="O41" i="6" s="1"/>
  <c r="DR291" i="5"/>
  <c r="N11" i="6" s="1"/>
  <c r="N41" i="6" s="1"/>
  <c r="DR307" i="5"/>
  <c r="DQ307" i="5"/>
  <c r="DP299" i="5"/>
  <c r="DQ299" i="5"/>
  <c r="DI299" i="5"/>
  <c r="DU299" i="5"/>
  <c r="DR299" i="5"/>
  <c r="DS299" i="5"/>
  <c r="DK299" i="5"/>
  <c r="DT299" i="5"/>
  <c r="DJ299" i="5"/>
  <c r="DU307" i="5"/>
  <c r="DP307" i="5"/>
  <c r="DL307" i="5"/>
  <c r="DS307" i="5"/>
  <c r="DG307" i="5"/>
  <c r="DJ307" i="5"/>
  <c r="DT307" i="5"/>
  <c r="DN307" i="5"/>
  <c r="DO307" i="5"/>
  <c r="DI307" i="5"/>
  <c r="DM307" i="5"/>
  <c r="D8" i="6"/>
  <c r="D38" i="6" s="1"/>
  <c r="DH287" i="5"/>
  <c r="D7" i="6" s="1"/>
  <c r="D37" i="6" s="1"/>
  <c r="C8" i="6"/>
  <c r="C38" i="6" s="1"/>
  <c r="DG287" i="5"/>
  <c r="C7" i="6" s="1"/>
  <c r="C37" i="6" s="1"/>
  <c r="DM287" i="5"/>
  <c r="I7" i="6" s="1"/>
  <c r="I37" i="6" s="1"/>
  <c r="I8" i="6"/>
  <c r="I38" i="6" s="1"/>
  <c r="B163" i="5"/>
  <c r="C165" i="4"/>
  <c r="J8" i="6"/>
  <c r="J38" i="6" s="1"/>
  <c r="DN287" i="5"/>
  <c r="J7" i="6" s="1"/>
  <c r="J37" i="6" s="1"/>
  <c r="DU287" i="5"/>
  <c r="Q7" i="6" s="1"/>
  <c r="Q37" i="6" s="1"/>
  <c r="Q8" i="6"/>
  <c r="Q38" i="6" s="1"/>
  <c r="DJ287" i="5"/>
  <c r="F7" i="6" s="1"/>
  <c r="F37" i="6" s="1"/>
  <c r="F8" i="6"/>
  <c r="F38" i="6" s="1"/>
  <c r="DP287" i="5"/>
  <c r="L7" i="6" s="1"/>
  <c r="L37" i="6" s="1"/>
  <c r="L8" i="6"/>
  <c r="L38" i="6" s="1"/>
  <c r="DO287" i="5"/>
  <c r="K7" i="6" s="1"/>
  <c r="K37" i="6" s="1"/>
  <c r="K8" i="6"/>
  <c r="K38" i="6" s="1"/>
  <c r="DT287" i="5"/>
  <c r="P7" i="6" s="1"/>
  <c r="P37" i="6" s="1"/>
  <c r="P8" i="6"/>
  <c r="P38" i="6" s="1"/>
  <c r="K48" i="6" l="1"/>
  <c r="K19" i="6"/>
  <c r="K49" i="6" s="1"/>
  <c r="F48" i="6"/>
  <c r="F19" i="6"/>
  <c r="F49" i="6" s="1"/>
  <c r="N48" i="6"/>
  <c r="N19" i="6"/>
  <c r="N49" i="6" s="1"/>
  <c r="L48" i="6"/>
  <c r="L19" i="6"/>
  <c r="L49" i="6" s="1"/>
  <c r="C48" i="6"/>
  <c r="C19" i="6"/>
  <c r="C49" i="6" s="1"/>
  <c r="P48" i="6"/>
  <c r="P19" i="6"/>
  <c r="P49" i="6" s="1"/>
  <c r="H48" i="6"/>
  <c r="H19" i="6"/>
  <c r="H49" i="6" s="1"/>
  <c r="Q48" i="6"/>
  <c r="Q19" i="6"/>
  <c r="Q49" i="6" s="1"/>
  <c r="J48" i="6"/>
  <c r="J19" i="6"/>
  <c r="J49" i="6" s="1"/>
  <c r="I48" i="6"/>
  <c r="I19" i="6"/>
  <c r="I49" i="6" s="1"/>
  <c r="D48" i="6"/>
  <c r="D19" i="6"/>
  <c r="D49" i="6" s="1"/>
  <c r="G48" i="6"/>
  <c r="G19" i="6"/>
  <c r="G49" i="6" s="1"/>
  <c r="E48" i="6"/>
  <c r="E19" i="6"/>
  <c r="E49" i="6" s="1"/>
  <c r="O48" i="6"/>
  <c r="O19" i="6"/>
  <c r="O49" i="6" s="1"/>
  <c r="M48" i="6"/>
  <c r="M19" i="6"/>
  <c r="M49" i="6" s="1"/>
  <c r="J56" i="6"/>
  <c r="J27" i="6"/>
  <c r="J57" i="6" s="1"/>
  <c r="O56" i="6"/>
  <c r="O27" i="6"/>
  <c r="O57" i="6" s="1"/>
  <c r="G56" i="6"/>
  <c r="G27" i="6"/>
  <c r="G57" i="6" s="1"/>
  <c r="I56" i="6"/>
  <c r="I27" i="6"/>
  <c r="I57" i="6" s="1"/>
  <c r="P56" i="6"/>
  <c r="P27" i="6"/>
  <c r="P57" i="6" s="1"/>
  <c r="H56" i="6"/>
  <c r="H27" i="6"/>
  <c r="H57" i="6" s="1"/>
  <c r="M56" i="6"/>
  <c r="M27" i="6"/>
  <c r="M57" i="6" s="1"/>
  <c r="F56" i="6"/>
  <c r="F27" i="6"/>
  <c r="F57" i="6" s="1"/>
  <c r="C56" i="6"/>
  <c r="C27" i="6"/>
  <c r="C57" i="6" s="1"/>
  <c r="Q56" i="6"/>
  <c r="Q27" i="6"/>
  <c r="Q57" i="6" s="1"/>
  <c r="D56" i="6"/>
  <c r="D27" i="6"/>
  <c r="D57" i="6" s="1"/>
  <c r="N56" i="6"/>
  <c r="N27" i="6"/>
  <c r="N57" i="6" s="1"/>
  <c r="E56" i="6"/>
  <c r="E27" i="6"/>
  <c r="E57" i="6" s="1"/>
  <c r="L56" i="6"/>
  <c r="L27" i="6"/>
  <c r="L57" i="6" s="1"/>
  <c r="K56" i="6"/>
  <c r="K27" i="6"/>
  <c r="K57" i="6" s="1"/>
  <c r="C52" i="6"/>
  <c r="C23" i="6"/>
  <c r="C53" i="6" s="1"/>
  <c r="E52" i="6"/>
  <c r="E23" i="6"/>
  <c r="E53" i="6" s="1"/>
  <c r="M52" i="6"/>
  <c r="M23" i="6"/>
  <c r="M53" i="6" s="1"/>
  <c r="I52" i="6"/>
  <c r="I23" i="6"/>
  <c r="I53" i="6" s="1"/>
  <c r="G52" i="6"/>
  <c r="G23" i="6"/>
  <c r="G53" i="6" s="1"/>
  <c r="P52" i="6"/>
  <c r="P23" i="6"/>
  <c r="P53" i="6" s="1"/>
  <c r="F52" i="6"/>
  <c r="F23" i="6"/>
  <c r="F53" i="6" s="1"/>
  <c r="H52" i="6"/>
  <c r="H23" i="6"/>
  <c r="H53" i="6" s="1"/>
  <c r="N52" i="6"/>
  <c r="N23" i="6"/>
  <c r="N53" i="6" s="1"/>
  <c r="L52" i="6"/>
  <c r="L23" i="6"/>
  <c r="L53" i="6" s="1"/>
  <c r="O52" i="6"/>
  <c r="O23" i="6"/>
  <c r="O53" i="6" s="1"/>
  <c r="K52" i="6"/>
  <c r="K23" i="6"/>
  <c r="K53" i="6" s="1"/>
  <c r="Q52" i="6"/>
  <c r="Q23" i="6"/>
  <c r="Q53" i="6" s="1"/>
  <c r="J52" i="6"/>
  <c r="J23" i="6"/>
  <c r="J53" i="6" s="1"/>
  <c r="C41" i="6"/>
  <c r="C167" i="4"/>
  <c r="B167" i="5" s="1"/>
  <c r="B165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Chiara Maran</author>
    <author>Asus</author>
  </authors>
  <commentList>
    <comment ref="E33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 xml:space="preserve">Standard m3 </t>
        </r>
        <r>
          <rPr>
            <sz val="9"/>
            <color indexed="81"/>
            <rFont val="Tahoma"/>
            <family val="2"/>
          </rPr>
          <t>(data available in the bill)</t>
        </r>
        <r>
          <rPr>
            <b/>
            <sz val="9"/>
            <color indexed="81"/>
            <rFont val="Tahoma"/>
            <family val="2"/>
          </rPr>
          <t xml:space="preserve">
Thermal kWh
If consumption is monitored by counter reading: 
</t>
        </r>
        <r>
          <rPr>
            <sz val="9"/>
            <color indexed="81"/>
            <rFont val="Tahoma"/>
            <family val="2"/>
          </rPr>
          <t xml:space="preserve">1 Sm3 = 0,9469 Nm3
</t>
        </r>
      </text>
    </comment>
    <comment ref="C44" authorId="1" shapeId="0" xr:uid="{00000000-0006-0000-0300-000002000000}">
      <text>
        <r>
          <rPr>
            <sz val="9"/>
            <color indexed="81"/>
            <rFont val="Tahoma"/>
            <family val="2"/>
          </rPr>
          <t xml:space="preserve">Standard degree days established by the local energy efficiency law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Chiara Maran</author>
    <author>Asus</author>
    <author>user</author>
  </authors>
  <commentList>
    <comment ref="I7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VL:</t>
        </r>
        <r>
          <rPr>
            <sz val="9"/>
            <color indexed="81"/>
            <rFont val="Tahoma"/>
            <family val="2"/>
          </rPr>
          <t xml:space="preserve">
1 kg tovagliato x 5 (ipotesi 5  kg cotone nel rotolo mani)</t>
        </r>
      </text>
    </comment>
    <comment ref="I105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Indicators concerning the production of R134A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G105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Ipotizzato che la quantità contenuta nei condizionatori sia 3 kg</t>
        </r>
      </text>
    </comment>
    <comment ref="I106" authorId="1" shapeId="0" xr:uid="{00000000-0006-0000-0400-000004000000}">
      <text>
        <r>
          <rPr>
            <b/>
            <sz val="9"/>
            <color indexed="81"/>
            <rFont val="Tahoma"/>
            <family val="2"/>
          </rPr>
          <t>Indicators concerning the production of the recharged gas and the impact in the atmosphere due to the leak</t>
        </r>
      </text>
    </comment>
    <comment ref="I201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Simona:</t>
        </r>
        <r>
          <rPr>
            <sz val="9"/>
            <color indexed="81"/>
            <rFont val="Tahoma"/>
            <family val="2"/>
          </rPr>
          <t xml:space="preserve">
EPD Ringo</t>
        </r>
      </text>
    </comment>
    <comment ref="I202" authorId="2" shapeId="0" xr:uid="{07949889-E862-41F3-9249-327D0E3E3D08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Da letteratura, media dei valori relativi a "Pod Coffee Machine" per una tazza da 40 ml</t>
        </r>
      </text>
    </comment>
    <comment ref="I203" authorId="2" shapeId="0" xr:uid="{43344B5D-78A2-4101-8237-5528B4997CBE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EPD carlsberg in lattina</t>
        </r>
      </text>
    </comment>
    <comment ref="I204" authorId="1" shapeId="0" xr:uid="{00000000-0006-0000-0400-000006000000}">
      <text>
        <r>
          <rPr>
            <b/>
            <sz val="9"/>
            <color indexed="81"/>
            <rFont val="Tahoma"/>
            <family val="2"/>
          </rPr>
          <t>Simona</t>
        </r>
        <r>
          <rPr>
            <sz val="9"/>
            <color indexed="81"/>
            <rFont val="Tahoma"/>
            <family val="2"/>
          </rPr>
          <t xml:space="preserve">: EPD acqua San Benedetto scaduta. EPD ferrarelle formato 0,5L pet
</t>
        </r>
      </text>
    </comment>
    <comment ref="I205" authorId="1" shapeId="0" xr:uid="{00000000-0006-0000-0400-000007000000}">
      <text>
        <r>
          <rPr>
            <b/>
            <sz val="9"/>
            <color indexed="81"/>
            <rFont val="Tahoma"/>
            <family val="2"/>
          </rPr>
          <t>Simona:</t>
        </r>
        <r>
          <rPr>
            <sz val="9"/>
            <color indexed="81"/>
            <rFont val="Tahoma"/>
            <family val="2"/>
          </rPr>
          <t xml:space="preserve">
come acqua</t>
        </r>
      </text>
    </comment>
    <comment ref="I206" authorId="1" shapeId="0" xr:uid="{00000000-0006-0000-0400-000008000000}">
      <text>
        <r>
          <rPr>
            <b/>
            <sz val="9"/>
            <color indexed="81"/>
            <rFont val="Tahoma"/>
            <family val="2"/>
          </rPr>
          <t>Simona:</t>
        </r>
        <r>
          <rPr>
            <sz val="9"/>
            <color indexed="81"/>
            <rFont val="Tahoma"/>
            <family val="2"/>
          </rPr>
          <t xml:space="preserve">
EPD succhi Valfrutta formato 200 ml</t>
        </r>
      </text>
    </comment>
    <comment ref="I207" authorId="1" shapeId="0" xr:uid="{00000000-0006-0000-0400-000009000000}">
      <text>
        <r>
          <rPr>
            <b/>
            <sz val="9"/>
            <color indexed="81"/>
            <rFont val="Tahoma"/>
            <family val="2"/>
          </rPr>
          <t>Simona:</t>
        </r>
        <r>
          <rPr>
            <sz val="9"/>
            <color indexed="81"/>
            <rFont val="Tahoma"/>
            <family val="2"/>
          </rPr>
          <t xml:space="preserve">
EPD mele italiane</t>
        </r>
      </text>
    </comment>
    <comment ref="I210" authorId="2" shapeId="0" xr:uid="{51BAD814-B502-4425-A39C-71B95D6E73B3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Da letteratura, media dei valori relativi a "Pod Coffee Machine" per una tazza da 40 ml</t>
        </r>
      </text>
    </comment>
    <comment ref="I212" authorId="1" shapeId="0" xr:uid="{00000000-0006-0000-0400-00000A000000}">
      <text>
        <r>
          <rPr>
            <b/>
            <sz val="9"/>
            <color indexed="81"/>
            <rFont val="Tahoma"/>
            <family val="2"/>
          </rPr>
          <t xml:space="preserve">Simona:
</t>
        </r>
        <r>
          <rPr>
            <sz val="9"/>
            <color indexed="81"/>
            <rFont val="Tahoma"/>
            <family val="2"/>
          </rPr>
          <t>EPD Cracker's Barilla
FORMATO?</t>
        </r>
      </text>
    </comment>
    <comment ref="I213" authorId="1" shapeId="0" xr:uid="{00000000-0006-0000-0400-00000B000000}">
      <text>
        <r>
          <rPr>
            <b/>
            <sz val="9"/>
            <color indexed="81"/>
            <rFont val="Tahoma"/>
            <family val="2"/>
          </rPr>
          <t xml:space="preserve">Simona:
</t>
        </r>
        <r>
          <rPr>
            <sz val="9"/>
            <color indexed="81"/>
            <rFont val="Tahoma"/>
            <family val="2"/>
          </rPr>
          <t xml:space="preserve">EPD Ringo
</t>
        </r>
      </text>
    </comment>
    <comment ref="I214" authorId="2" shapeId="0" xr:uid="{9522E0FB-74DB-4A0A-A248-42BA8B752463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EPD carlsberg in lattina</t>
        </r>
      </text>
    </comment>
    <comment ref="I215" authorId="1" shapeId="0" xr:uid="{3CC18AF6-1F23-44CE-97AF-D8FC8270C50C}">
      <text>
        <r>
          <rPr>
            <b/>
            <sz val="9"/>
            <color indexed="81"/>
            <rFont val="Tahoma"/>
            <family val="2"/>
          </rPr>
          <t>Simona</t>
        </r>
        <r>
          <rPr>
            <sz val="9"/>
            <color indexed="81"/>
            <rFont val="Tahoma"/>
            <family val="2"/>
          </rPr>
          <t xml:space="preserve">: EPD acqua San Benedetto scaduta. EPD ferrarelle formato 0,5L pet
</t>
        </r>
      </text>
    </comment>
    <comment ref="I216" authorId="1" shapeId="0" xr:uid="{00000000-0006-0000-0400-00000D000000}">
      <text>
        <r>
          <rPr>
            <b/>
            <sz val="9"/>
            <color indexed="81"/>
            <rFont val="Tahoma"/>
            <family val="2"/>
          </rPr>
          <t>Simona:</t>
        </r>
        <r>
          <rPr>
            <sz val="9"/>
            <color indexed="81"/>
            <rFont val="Tahoma"/>
            <family val="2"/>
          </rPr>
          <t xml:space="preserve">
come acqua</t>
        </r>
      </text>
    </comment>
    <comment ref="I217" authorId="1" shapeId="0" xr:uid="{60D7C211-8D4F-4786-ACBA-A563A6E1045A}">
      <text>
        <r>
          <rPr>
            <b/>
            <sz val="9"/>
            <color indexed="81"/>
            <rFont val="Tahoma"/>
            <family val="2"/>
          </rPr>
          <t>Simona:</t>
        </r>
        <r>
          <rPr>
            <sz val="9"/>
            <color indexed="81"/>
            <rFont val="Tahoma"/>
            <family val="2"/>
          </rPr>
          <t xml:space="preserve">
EPD succhi Valfrutta formato 200 ml</t>
        </r>
      </text>
    </comment>
    <comment ref="I218" authorId="1" shapeId="0" xr:uid="{E56B4544-AC23-4640-91A7-A02F9DA8AABA}">
      <text>
        <r>
          <rPr>
            <b/>
            <sz val="9"/>
            <color indexed="81"/>
            <rFont val="Tahoma"/>
            <family val="2"/>
          </rPr>
          <t>Simona:</t>
        </r>
        <r>
          <rPr>
            <sz val="9"/>
            <color indexed="81"/>
            <rFont val="Tahoma"/>
            <family val="2"/>
          </rPr>
          <t xml:space="preserve">
EPD mele italiane</t>
        </r>
      </text>
    </comment>
    <comment ref="DF289" authorId="1" shapeId="0" xr:uid="{00000000-0006-0000-0400-000010000000}">
      <text>
        <r>
          <rPr>
            <b/>
            <sz val="9"/>
            <color indexed="81"/>
            <rFont val="Tahoma"/>
            <family val="2"/>
          </rPr>
          <t>Normalised data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<sst xmlns="http://schemas.openxmlformats.org/spreadsheetml/2006/main" count="1256" uniqueCount="370">
  <si>
    <t>1.</t>
  </si>
  <si>
    <t>2.</t>
  </si>
  <si>
    <t>3.</t>
  </si>
  <si>
    <t>5.</t>
  </si>
  <si>
    <t>7.</t>
  </si>
  <si>
    <t>No</t>
  </si>
  <si>
    <t>virginia.lopez@ambienteitalia.it</t>
  </si>
  <si>
    <t xml:space="preserve">Phone: </t>
  </si>
  <si>
    <t>e-mail:</t>
  </si>
  <si>
    <t>IN CASE OF DOUBTS OR PROBLEMS PLEASE CONTACT:</t>
  </si>
  <si>
    <t>roberto.cariani@ambienteitalia.it</t>
  </si>
  <si>
    <t>+39-0422 445 208</t>
  </si>
  <si>
    <t>Virginia Lopez</t>
  </si>
  <si>
    <t>Roberto Cariani</t>
  </si>
  <si>
    <t>1. GENERAL DATA</t>
  </si>
  <si>
    <t>INDEX</t>
  </si>
  <si>
    <t>NOTES</t>
  </si>
  <si>
    <t>ANSWERS</t>
  </si>
  <si>
    <t>Contact person of the project partner</t>
  </si>
  <si>
    <t>External services procurement</t>
  </si>
  <si>
    <t>OTHER IMPORTANT INFORMATION</t>
  </si>
  <si>
    <t>Yes</t>
  </si>
  <si>
    <t>Not applicable</t>
  </si>
  <si>
    <t>DATA</t>
  </si>
  <si>
    <t>Unit of measure</t>
  </si>
  <si>
    <t>kWh</t>
  </si>
  <si>
    <t>ELECTRIC ENERGY</t>
  </si>
  <si>
    <t>THERMAL ENERGY</t>
  </si>
  <si>
    <t>%</t>
  </si>
  <si>
    <t>-</t>
  </si>
  <si>
    <t>Photovoltaic system</t>
  </si>
  <si>
    <t>Solar heating system (just hot water)</t>
  </si>
  <si>
    <t>L</t>
  </si>
  <si>
    <t>kg</t>
  </si>
  <si>
    <t xml:space="preserve">Diesel </t>
  </si>
  <si>
    <t xml:space="preserve">LPG (Liquified petroleum gas) </t>
  </si>
  <si>
    <t>Biogas</t>
  </si>
  <si>
    <t>Biomass</t>
  </si>
  <si>
    <t>Board folders (not recycled paper)</t>
  </si>
  <si>
    <t>Board folders (recycled paper)</t>
  </si>
  <si>
    <t>Plastic folders</t>
  </si>
  <si>
    <t>n.</t>
  </si>
  <si>
    <t>CANTEEN</t>
  </si>
  <si>
    <t>Ammonia</t>
  </si>
  <si>
    <t>Bleach</t>
  </si>
  <si>
    <t>Ethyl alcohol</t>
  </si>
  <si>
    <t>Sodium hydroxide</t>
  </si>
  <si>
    <t>Nitric acid</t>
  </si>
  <si>
    <t>Acetone</t>
  </si>
  <si>
    <t>Sulfuric acid</t>
  </si>
  <si>
    <t>Urea</t>
  </si>
  <si>
    <t>Ammonium nitrate</t>
  </si>
  <si>
    <t>Herbicide</t>
  </si>
  <si>
    <t>Insecticide</t>
  </si>
  <si>
    <t>Pesticide</t>
  </si>
  <si>
    <t>CAFETERIA (BAR)</t>
  </si>
  <si>
    <t>Kg of fruit</t>
  </si>
  <si>
    <t xml:space="preserve">Organic matter </t>
  </si>
  <si>
    <t xml:space="preserve">Inorganic substance </t>
  </si>
  <si>
    <t>Fungicide</t>
  </si>
  <si>
    <t>EQUIPMENT</t>
  </si>
  <si>
    <t>Tractor</t>
  </si>
  <si>
    <t>SNACK AND FOOD MACHINES</t>
  </si>
  <si>
    <t xml:space="preserve">n. </t>
  </si>
  <si>
    <t>BUILDING CONSUMPTION</t>
  </si>
  <si>
    <t>PRODUCTS CONSUMPTION</t>
  </si>
  <si>
    <r>
      <t>m</t>
    </r>
    <r>
      <rPr>
        <vertAlign val="superscript"/>
        <sz val="11"/>
        <rFont val="Calibri"/>
        <family val="2"/>
      </rPr>
      <t>3</t>
    </r>
  </si>
  <si>
    <t>FOOD</t>
  </si>
  <si>
    <t>MJ</t>
  </si>
  <si>
    <t xml:space="preserve">GARDENING </t>
  </si>
  <si>
    <t>RENW</t>
  </si>
  <si>
    <t>AVAILABLE DATA?</t>
  </si>
  <si>
    <r>
      <t xml:space="preserve">…percentage produced by other sources </t>
    </r>
    <r>
      <rPr>
        <i/>
        <sz val="11"/>
        <rFont val="Calibri"/>
        <family val="2"/>
      </rPr>
      <t>(please, specify in Notes)</t>
    </r>
  </si>
  <si>
    <t>…percentage produced by solar power (thermal, photovoltaic, concentrated)</t>
  </si>
  <si>
    <t>...percentage produced by hydroeletric power</t>
  </si>
  <si>
    <t>…percentage produced by wind power</t>
  </si>
  <si>
    <t>…percentage produced by geothermal energy</t>
  </si>
  <si>
    <t>…percentage produced by biofuels</t>
  </si>
  <si>
    <t>…percentage produced by the renewable part of waste</t>
  </si>
  <si>
    <t>Electricity consumption from self-produced renewable energy</t>
  </si>
  <si>
    <t>(km by truck)</t>
  </si>
  <si>
    <t>(km by train)</t>
  </si>
  <si>
    <t>(km by ship)</t>
  </si>
  <si>
    <t>DISTANCE FROM SUPPLIER</t>
  </si>
  <si>
    <t>Electricity consumption from network: just certified clean energy from renewable sources</t>
  </si>
  <si>
    <t>Petrol</t>
  </si>
  <si>
    <t>6.</t>
  </si>
  <si>
    <r>
      <rPr>
        <sz val="11"/>
        <rFont val="Calibri"/>
        <family val="2"/>
      </rPr>
      <t xml:space="preserve">Other fuels </t>
    </r>
    <r>
      <rPr>
        <i/>
        <sz val="11"/>
        <rFont val="Calibri"/>
        <family val="2"/>
      </rPr>
      <t>(please, specify in Notes)</t>
    </r>
  </si>
  <si>
    <t>Fuels consumption for heating (TOTAL)</t>
  </si>
  <si>
    <t>Electricity consumption (TOTAL)</t>
  </si>
  <si>
    <t>WASTES</t>
  </si>
  <si>
    <t>Water consumption (TOTAL)</t>
  </si>
  <si>
    <r>
      <t>m</t>
    </r>
    <r>
      <rPr>
        <b/>
        <vertAlign val="superscript"/>
        <sz val="11"/>
        <rFont val="Calibri"/>
        <family val="2"/>
      </rPr>
      <t>3</t>
    </r>
  </si>
  <si>
    <t xml:space="preserve">Please, fill all the boxes in brown. </t>
  </si>
  <si>
    <t>STATIONERY PRODUCTS</t>
  </si>
  <si>
    <r>
      <t>Other</t>
    </r>
    <r>
      <rPr>
        <i/>
        <sz val="11"/>
        <rFont val="Calibri"/>
        <family val="2"/>
      </rPr>
      <t xml:space="preserve"> (please, specify in Notes)</t>
    </r>
  </si>
  <si>
    <r>
      <t xml:space="preserve">Office normal paper (not recycled) </t>
    </r>
    <r>
      <rPr>
        <i/>
        <sz val="11"/>
        <rFont val="Calibri"/>
        <family val="2"/>
      </rPr>
      <t>(i.e. A4 sheets, roll paper, etc.)</t>
    </r>
  </si>
  <si>
    <r>
      <t xml:space="preserve">Office recycled paper </t>
    </r>
    <r>
      <rPr>
        <i/>
        <sz val="11"/>
        <rFont val="Calibri"/>
        <family val="2"/>
      </rPr>
      <t xml:space="preserve"> (i.e. A4 sheets, roll paper, etc.)</t>
    </r>
  </si>
  <si>
    <r>
      <t>Other cleaning products</t>
    </r>
    <r>
      <rPr>
        <i/>
        <sz val="11"/>
        <rFont val="Calibri"/>
        <family val="2"/>
      </rPr>
      <t xml:space="preserve"> (please, indicate in Notes)</t>
    </r>
  </si>
  <si>
    <t>Black toner (normal, not recycled)</t>
  </si>
  <si>
    <t>Colour toner (recycled)</t>
  </si>
  <si>
    <t>Black toner (recycled)</t>
  </si>
  <si>
    <t>Colour toner  (normal, not recycled)</t>
  </si>
  <si>
    <t>Black ink-cartridge for printers (not recycled)</t>
  </si>
  <si>
    <t>Colour ink-cartridge for printers (recycled)</t>
  </si>
  <si>
    <t>Multifunction printer (copier - scanner - fax)</t>
  </si>
  <si>
    <t>Air-conditioners</t>
  </si>
  <si>
    <t>CHEMICAL LAB</t>
  </si>
  <si>
    <r>
      <t xml:space="preserve">Other </t>
    </r>
    <r>
      <rPr>
        <i/>
        <sz val="11"/>
        <rFont val="Calibri"/>
        <family val="2"/>
      </rPr>
      <t>(please, specify in Notes)</t>
    </r>
  </si>
  <si>
    <t>Growth regulator</t>
  </si>
  <si>
    <t>Organic fertilizer</t>
  </si>
  <si>
    <t>Inorganic fertilizer</t>
  </si>
  <si>
    <t xml:space="preserve">N. of canned drinks </t>
  </si>
  <si>
    <t xml:space="preserve">N. of bottles of water </t>
  </si>
  <si>
    <t xml:space="preserve">N. of salted snacks </t>
  </si>
  <si>
    <t xml:space="preserve">N. of sweet snacks </t>
  </si>
  <si>
    <t>TOTAL</t>
  </si>
  <si>
    <t>Glass waste production</t>
  </si>
  <si>
    <r>
      <t xml:space="preserve">Paper and cardboard </t>
    </r>
    <r>
      <rPr>
        <b/>
        <sz val="11"/>
        <rFont val="Calibri"/>
        <family val="2"/>
      </rPr>
      <t>waste production</t>
    </r>
  </si>
  <si>
    <t>Metallic-aluminium waste production</t>
  </si>
  <si>
    <t>Plastic waste production</t>
  </si>
  <si>
    <t>Organic waste production</t>
  </si>
  <si>
    <t>Mixed materials waste production</t>
  </si>
  <si>
    <t>N. of bottles of other drinks</t>
  </si>
  <si>
    <t>N. TetraPak drinks</t>
  </si>
  <si>
    <t>N. of coffees</t>
  </si>
  <si>
    <t>WASTEWATER</t>
  </si>
  <si>
    <t>Quantity of wastewater discharged</t>
  </si>
  <si>
    <t>N. of automatic dispensing machines</t>
  </si>
  <si>
    <t>Climate change</t>
  </si>
  <si>
    <t>Ozone depletion</t>
  </si>
  <si>
    <t>Freshwater ecotoxicity</t>
  </si>
  <si>
    <t>Human toxicity, cancer effects</t>
  </si>
  <si>
    <t>Human toxicity, non-cancer effects</t>
  </si>
  <si>
    <t>Particulate matter</t>
  </si>
  <si>
    <t>Ionizing radiation HH</t>
  </si>
  <si>
    <t>Photochemical ozone formation</t>
  </si>
  <si>
    <t>Acidification</t>
  </si>
  <si>
    <t>Terrestrial eutrophication</t>
  </si>
  <si>
    <t>Freshwater eutrophication</t>
  </si>
  <si>
    <t>Marine eutrophication</t>
  </si>
  <si>
    <t>Water resource depletion</t>
  </si>
  <si>
    <t>Mineral, fossil &amp; ren resource depletion</t>
  </si>
  <si>
    <t>Land use</t>
  </si>
  <si>
    <t>kg CO2 eq</t>
  </si>
  <si>
    <t>kg CFC-11 eq</t>
  </si>
  <si>
    <t>CTUe</t>
  </si>
  <si>
    <t>CTUh</t>
  </si>
  <si>
    <t>kg PM2.5 eq</t>
  </si>
  <si>
    <t>kBq U235 eq</t>
  </si>
  <si>
    <t>kg NMVOC eq</t>
  </si>
  <si>
    <t>molc H+ eq</t>
  </si>
  <si>
    <t>molc N eq</t>
  </si>
  <si>
    <t>kg P eq</t>
  </si>
  <si>
    <t>kg N eq</t>
  </si>
  <si>
    <t>m3 water eq</t>
  </si>
  <si>
    <t>kg Sb eq</t>
  </si>
  <si>
    <t>kg C deficit</t>
  </si>
  <si>
    <t>3. RESULTS</t>
  </si>
  <si>
    <t>Impact categories</t>
  </si>
  <si>
    <t>(kgkm by truck)</t>
  </si>
  <si>
    <t>(kgkm by train)</t>
  </si>
  <si>
    <t>(kgkm by ship)</t>
  </si>
  <si>
    <t>Liquid soap (for washing hands in toilets)</t>
  </si>
  <si>
    <t>Degreaser spray</t>
  </si>
  <si>
    <t xml:space="preserve">Surface alcohol detergent </t>
  </si>
  <si>
    <t xml:space="preserve">Product for cleaning WC </t>
  </si>
  <si>
    <t>Multi-purpose cleanser</t>
  </si>
  <si>
    <t>Glass cleaner</t>
  </si>
  <si>
    <t>Detergent for floor (no green product)</t>
  </si>
  <si>
    <t>Detergent for floor (certified green product)</t>
  </si>
  <si>
    <t>Personal Computer (tower)</t>
  </si>
  <si>
    <t>Laptop computer</t>
  </si>
  <si>
    <t>Photocopiers</t>
  </si>
  <si>
    <t>pers*Km</t>
  </si>
  <si>
    <t>km</t>
  </si>
  <si>
    <t>OWN MEANS</t>
  </si>
  <si>
    <t>Bus</t>
  </si>
  <si>
    <t>Van</t>
  </si>
  <si>
    <t>WALKING</t>
  </si>
  <si>
    <t>Average distance</t>
  </si>
  <si>
    <t>CYCLING</t>
  </si>
  <si>
    <t>MOTORCYCLE</t>
  </si>
  <si>
    <t>CAR</t>
  </si>
  <si>
    <t>BUS</t>
  </si>
  <si>
    <t>METRO</t>
  </si>
  <si>
    <t>TRAM</t>
  </si>
  <si>
    <t>TRAIN</t>
  </si>
  <si>
    <t>TOTAL %</t>
  </si>
  <si>
    <t xml:space="preserve">Total distance </t>
  </si>
  <si>
    <t>Towel hand roll (rented)</t>
  </si>
  <si>
    <t>Wastewater treatment in an own facility?</t>
  </si>
  <si>
    <t>Wastewater treatment in an municipal facility?</t>
  </si>
  <si>
    <t>Fill this column by choosing one answer from the menù</t>
  </si>
  <si>
    <t>TOILET AND CLEANING PRODUCTS</t>
  </si>
  <si>
    <t>Albania</t>
  </si>
  <si>
    <t>Black ink-cartridge for printers (recycled)</t>
  </si>
  <si>
    <t>Colour ink-cartridge for printers (not recycled)</t>
  </si>
  <si>
    <t>MOBILITY: INTERNAL VEHICLES</t>
  </si>
  <si>
    <t xml:space="preserve">Car </t>
  </si>
  <si>
    <t>Digital screen (for PC or TV or blackboard)</t>
  </si>
  <si>
    <t>Greece</t>
  </si>
  <si>
    <t>Italy</t>
  </si>
  <si>
    <t>Portugal</t>
  </si>
  <si>
    <t>Slovenia</t>
  </si>
  <si>
    <t>Spain</t>
  </si>
  <si>
    <t>COUNTRY</t>
  </si>
  <si>
    <t>Electricity consumption from network</t>
  </si>
  <si>
    <t>WATER CONSUMPTION</t>
  </si>
  <si>
    <t>Water from spring</t>
  </si>
  <si>
    <t>Water from well</t>
  </si>
  <si>
    <t>Water from surface stream</t>
  </si>
  <si>
    <r>
      <t xml:space="preserve">Water from other source </t>
    </r>
    <r>
      <rPr>
        <i/>
        <sz val="11"/>
        <rFont val="Calibri"/>
        <family val="2"/>
      </rPr>
      <t>(please, specify in Notes)</t>
    </r>
  </si>
  <si>
    <t>2. DATA ENTRY</t>
  </si>
  <si>
    <t>Total primary energy</t>
  </si>
  <si>
    <t>Notes</t>
  </si>
  <si>
    <t>Building construction year</t>
  </si>
  <si>
    <t>Other</t>
  </si>
  <si>
    <r>
      <t>Building area  (m</t>
    </r>
    <r>
      <rPr>
        <b/>
        <vertAlign val="superscript"/>
        <sz val="12"/>
        <color indexed="8"/>
        <rFont val="Calibri"/>
        <family val="2"/>
      </rPr>
      <t>2</t>
    </r>
    <r>
      <rPr>
        <b/>
        <sz val="12"/>
        <color indexed="8"/>
        <rFont val="Calibri"/>
        <family val="2"/>
      </rPr>
      <t>)</t>
    </r>
  </si>
  <si>
    <t>Administrative services?</t>
  </si>
  <si>
    <t>Labs?</t>
  </si>
  <si>
    <r>
      <t>Canteen?</t>
    </r>
    <r>
      <rPr>
        <sz val="12"/>
        <color indexed="8"/>
        <rFont val="Calibri"/>
        <family val="2"/>
      </rPr>
      <t xml:space="preserve"> (complete meal)</t>
    </r>
  </si>
  <si>
    <r>
      <t xml:space="preserve">Bar - cafeteria? </t>
    </r>
    <r>
      <rPr>
        <sz val="12"/>
        <color indexed="8"/>
        <rFont val="Calibri"/>
        <family val="2"/>
      </rPr>
      <t>(coffee, drinks, snacks, fast food)</t>
    </r>
  </si>
  <si>
    <t>KITCHEN</t>
  </si>
  <si>
    <t>External catering service (food cooked outside)</t>
  </si>
  <si>
    <t>Library?</t>
  </si>
  <si>
    <t>Pool?</t>
  </si>
  <si>
    <t>Gym?</t>
  </si>
  <si>
    <t>GENERAL INFORMATION</t>
  </si>
  <si>
    <t>Answer</t>
  </si>
  <si>
    <t>ANNEX A: PICTURES</t>
  </si>
  <si>
    <t>ANNEX</t>
  </si>
  <si>
    <t>DATA ENTRY: GENERAL UTILITIES AND PRODUCTS CONSUMPTION</t>
  </si>
  <si>
    <t>CONVERSION FACTORS AND IMPACT</t>
  </si>
  <si>
    <r>
      <t xml:space="preserve">Drinking </t>
    </r>
    <r>
      <rPr>
        <b/>
        <sz val="11"/>
        <rFont val="Calibri"/>
        <family val="2"/>
      </rPr>
      <t>water</t>
    </r>
    <r>
      <rPr>
        <sz val="11"/>
        <rFont val="Calibri"/>
        <family val="2"/>
      </rPr>
      <t xml:space="preserve"> from waterwork (municipal water supply)</t>
    </r>
  </si>
  <si>
    <t>PAPER PRODUCTS</t>
  </si>
  <si>
    <r>
      <t>…any  refrigerant gas leak?</t>
    </r>
    <r>
      <rPr>
        <i/>
        <sz val="11"/>
        <rFont val="Calibri"/>
        <family val="2"/>
      </rPr>
      <t xml:space="preserve"> (please, specify type of gas in Notes)</t>
    </r>
  </si>
  <si>
    <t>FATTORE DI CONVERSIONE ATTIVITA'</t>
  </si>
  <si>
    <t>FATTORE DI CONVERSIONE - TRAIN</t>
  </si>
  <si>
    <t>FATTORE DI CONVERSIONE - TRUCK</t>
  </si>
  <si>
    <t>TOTAL IMPACT (SENZA TRASPORTO)</t>
  </si>
  <si>
    <t>TOTAL IMPACT (SOLO TRASPORTO FORNITORI)</t>
  </si>
  <si>
    <t>TOTAL IMPACT (ALL)</t>
  </si>
  <si>
    <t>PRODUCT CONSUMPTION</t>
  </si>
  <si>
    <t>CHEMICAL LABS</t>
  </si>
  <si>
    <t>GARDENING</t>
  </si>
  <si>
    <t>MOBILITY</t>
  </si>
  <si>
    <t>INTERNAL VEHICLES</t>
  </si>
  <si>
    <t>CAFETERIA</t>
  </si>
  <si>
    <t>END OF LIFE</t>
  </si>
  <si>
    <t>DISPENSING MACHINES</t>
  </si>
  <si>
    <t>BY AREA</t>
  </si>
  <si>
    <r>
      <t>Sm</t>
    </r>
    <r>
      <rPr>
        <vertAlign val="superscript"/>
        <sz val="11"/>
        <rFont val="Calibri"/>
        <family val="2"/>
      </rPr>
      <t>3</t>
    </r>
  </si>
  <si>
    <t>KWh</t>
  </si>
  <si>
    <t>Toilet paper</t>
  </si>
  <si>
    <t>Roll paper towels</t>
  </si>
  <si>
    <t>FATTORE DI CONVERSIONE-  SHIP</t>
  </si>
  <si>
    <t>Km</t>
  </si>
  <si>
    <t>n. pers</t>
  </si>
  <si>
    <t xml:space="preserve">TRAIN </t>
  </si>
  <si>
    <t>AIR TRAVEL</t>
  </si>
  <si>
    <t>OTHER</t>
  </si>
  <si>
    <t>GENERAL INSTRUCTIONS FOR COMPILATION</t>
  </si>
  <si>
    <t>3. RESULTS BY AREA</t>
  </si>
  <si>
    <t>OUTPUTS</t>
  </si>
  <si>
    <t>Hydrochloric acid</t>
  </si>
  <si>
    <t xml:space="preserve">Organic chemical </t>
  </si>
  <si>
    <t xml:space="preserve">Inorganic chemical </t>
  </si>
  <si>
    <t>come toner</t>
  </si>
  <si>
    <t>Period of data</t>
  </si>
  <si>
    <t>Natural gas</t>
  </si>
  <si>
    <t>N. of other hot beverages</t>
  </si>
  <si>
    <t>In case, please, write a short description of the pictures</t>
  </si>
  <si>
    <t>EPD</t>
  </si>
  <si>
    <t>PEF Assosis</t>
  </si>
  <si>
    <t>INSTRUCTIONS FOR COMPILATION</t>
  </si>
  <si>
    <t>Simona Canzanelli</t>
  </si>
  <si>
    <t>simona.canzanelli@ambienteitalia.it</t>
  </si>
  <si>
    <t>District heating (coke and wood chips)</t>
  </si>
  <si>
    <t xml:space="preserve">EQUIPMENT </t>
  </si>
  <si>
    <t>Other (please, specify in Notes)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</si>
  <si>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</si>
  <si>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</si>
  <si>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</si>
  <si>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</si>
  <si>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</si>
  <si>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</si>
  <si>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</si>
  <si>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</si>
  <si>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</si>
  <si>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</si>
  <si>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</si>
  <si>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</si>
  <si>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</si>
  <si>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</si>
  <si>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</si>
  <si>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</si>
  <si>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</si>
  <si>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Standard</t>
  </si>
  <si>
    <t>dd</t>
  </si>
  <si>
    <t>Normalised data (fuel consumption for heating)</t>
  </si>
  <si>
    <r>
      <t>N. of menu (</t>
    </r>
    <r>
      <rPr>
        <u/>
        <sz val="11"/>
        <rFont val="Calibri"/>
        <family val="2"/>
      </rPr>
      <t>with meat</t>
    </r>
    <r>
      <rPr>
        <sz val="11"/>
        <rFont val="Calibri"/>
        <family val="2"/>
      </rPr>
      <t>) served in one year (stimate from number/day)</t>
    </r>
  </si>
  <si>
    <r>
      <t>N. of menu (</t>
    </r>
    <r>
      <rPr>
        <u/>
        <sz val="11"/>
        <rFont val="Calibri"/>
        <family val="2"/>
      </rPr>
      <t>without meat</t>
    </r>
    <r>
      <rPr>
        <sz val="11"/>
        <rFont val="Calibri"/>
        <family val="2"/>
      </rPr>
      <t xml:space="preserve">) served in one year (stimate from number/day) </t>
    </r>
  </si>
  <si>
    <t>f</t>
  </si>
  <si>
    <t>Kitchen in the building or external catering service?</t>
  </si>
  <si>
    <t>Consumption of fuels from renewable sources for heating:</t>
  </si>
  <si>
    <t>Consumption of fuels for heating:</t>
  </si>
  <si>
    <t>…quantity of refrigerant gas recharged last year</t>
  </si>
  <si>
    <t>Food is cooked inside or outside (for example catering service)?</t>
  </si>
  <si>
    <t>N. of snacks (sandwich, pizza, other pastry products, etc.)</t>
  </si>
  <si>
    <t>Kitchen in the building</t>
  </si>
  <si>
    <t>Pilot Area</t>
  </si>
  <si>
    <t>Electricity consumption from district energy</t>
  </si>
  <si>
    <t xml:space="preserve">Please, fill out the form in all its parts. Pay attention to the instructions given in the cells. Write in "Notes" further important information to be considered. </t>
  </si>
  <si>
    <t>This sheet must not be filled; the data are calculated and updated automatically by filling the sheets 1 and 2. In this sheet results are indicated by area.</t>
  </si>
  <si>
    <t xml:space="preserve">Standard Degree days </t>
  </si>
  <si>
    <t>WASTE</t>
  </si>
  <si>
    <t>Montenegro</t>
  </si>
  <si>
    <t>Croazia</t>
  </si>
  <si>
    <t>SCELTO Gas REFRIGERANTE GIUSTO? GUARDARE BENE EXCEL 14a e 14b</t>
  </si>
  <si>
    <t>Name of the building</t>
  </si>
  <si>
    <t>Web site of the building (if exists)</t>
  </si>
  <si>
    <t>Contact person</t>
  </si>
  <si>
    <t>Type of the building</t>
  </si>
  <si>
    <t>Type of activity</t>
  </si>
  <si>
    <t>Number of employees</t>
  </si>
  <si>
    <t>Number of service users</t>
  </si>
  <si>
    <t>Total number of persons</t>
  </si>
  <si>
    <t>Building activity hours</t>
  </si>
  <si>
    <t>Working days per year</t>
  </si>
  <si>
    <t>Building owner</t>
  </si>
  <si>
    <t>Technical facilities for practical training activities?</t>
  </si>
  <si>
    <t>External/Additional staff</t>
  </si>
  <si>
    <t>Country where the building is</t>
  </si>
  <si>
    <t>RESULTS BY AREA: Building's Environmental Footprint</t>
  </si>
  <si>
    <t>BY USER</t>
  </si>
  <si>
    <t>BUILDING ADDITIONAL ACTIVITIES</t>
  </si>
  <si>
    <t>Other areas?</t>
  </si>
  <si>
    <t>Gardening or other maintenance activities?</t>
  </si>
  <si>
    <t>Average percentage of users using it</t>
  </si>
  <si>
    <t>MOBILITY: TRAVELS OR TRANSFERS</t>
  </si>
  <si>
    <t>Number of persons</t>
  </si>
  <si>
    <t>Is there a canteen?</t>
  </si>
  <si>
    <t>Is there a cafeteria?</t>
  </si>
  <si>
    <t>Sm3</t>
  </si>
  <si>
    <t>Degree days of the year in subject</t>
  </si>
  <si>
    <t>MOBILITY: HOME-BUILDING</t>
  </si>
  <si>
    <t>MEDICAL AND SANITARY EQUIPMENT</t>
  </si>
  <si>
    <t>Washable scrubs</t>
  </si>
  <si>
    <t>Absorbent cotton</t>
  </si>
  <si>
    <t>FUEL CONSUMPTION</t>
  </si>
  <si>
    <t>CIBELLI ET AL., 2021</t>
  </si>
  <si>
    <t>Fill in all the column D by selecting from the drop-down menu item (Bottom right arrow. This is a control cell). Then collect all data and insert them in column F. Please, pay attention: it is important to enter the data with the correct unit of measure. In some cases you can choose the answer from a menu. As far as standard degree days is concerned (Sheet 2. "Data entry", cell F44), search for the Municipality  where the building is located in the "AggTabellaA-2_gg" file (available in the Platform), then enter the relative value.</t>
  </si>
  <si>
    <t>Please, enter in this sheet some pictures of the building, if available.</t>
  </si>
  <si>
    <t>Bosnia Herzegovina</t>
  </si>
  <si>
    <t>N. of total users</t>
  </si>
  <si>
    <t>HOME-BUILDING</t>
  </si>
  <si>
    <t>TRANSFERS OR TRAVELS</t>
  </si>
  <si>
    <t>13.b</t>
  </si>
  <si>
    <t>Disposable flat sheets</t>
  </si>
  <si>
    <t>Washable flat sheets</t>
  </si>
  <si>
    <t>Sterilised disposable scrubs</t>
  </si>
  <si>
    <t>Non-sterilised disposable scrubs</t>
  </si>
  <si>
    <t>Sterilised disposable operating room drapes</t>
  </si>
  <si>
    <t>Non-sterilised disposable operating room drapes</t>
  </si>
  <si>
    <t>Washable operating room drapes</t>
  </si>
  <si>
    <t>Town Hall</t>
  </si>
  <si>
    <t>Croatia</t>
  </si>
  <si>
    <t>ANNEX A: SCHOOL PICTURES</t>
  </si>
  <si>
    <t>A: BUILDING PICTURES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</si>
</sst>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9" x14ac:knownFonts="1"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vertAlign val="superscript"/>
      <sz val="12"/>
      <color indexed="8"/>
      <name val="Calibri"/>
      <family val="2"/>
    </font>
    <font>
      <vertAlign val="superscript"/>
      <sz val="11"/>
      <name val="Calibri"/>
      <family val="2"/>
    </font>
    <font>
      <b/>
      <vertAlign val="superscript"/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sz val="12"/>
      <color rgb="FF009242"/>
      <name val="Calibri"/>
      <family val="2"/>
      <scheme val="minor"/>
    </font>
    <font>
      <b/>
      <sz val="14"/>
      <color rgb="FF009242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22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i/>
      <sz val="9"/>
      <color theme="2" tint="-0.749992370372631"/>
      <name val="Calibri"/>
      <family val="2"/>
      <scheme val="minor"/>
    </font>
    <font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b/>
      <sz val="12"/>
      <color rgb="FF00924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8"/>
      <color theme="6" tint="0.59999389629810485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1"/>
      <color rgb="FF009242"/>
      <name val="Calibri"/>
      <family val="2"/>
      <scheme val="minor"/>
    </font>
    <font>
      <sz val="11"/>
      <color rgb="FF00924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i/>
      <sz val="11"/>
      <color rgb="FFFFFF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theme="7"/>
      <name val="Calibri"/>
      <family val="2"/>
      <scheme val="minor"/>
    </font>
    <font>
      <sz val="11"/>
      <color theme="7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i/>
      <sz val="11"/>
      <color theme="4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92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E2F6E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D6F3DD"/>
        <bgColor indexed="64"/>
      </patternFill>
    </fill>
    <fill>
      <patternFill patternType="solid">
        <fgColor rgb="FF9CE2A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DD9C4"/>
        <bgColor indexed="64"/>
      </patternFill>
    </fill>
  </fills>
  <borders count="56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 style="thin">
        <color rgb="FF009242"/>
      </left>
      <right style="thin">
        <color rgb="FF009242"/>
      </right>
      <top/>
      <bottom style="thin">
        <color rgb="FF009242"/>
      </bottom>
      <diagonal/>
    </border>
    <border>
      <left style="thin">
        <color rgb="FF009242"/>
      </left>
      <right style="thin">
        <color rgb="FF009242"/>
      </right>
      <top style="thin">
        <color rgb="FF009242"/>
      </top>
      <bottom style="thin">
        <color rgb="FF009242"/>
      </bottom>
      <diagonal/>
    </border>
    <border>
      <left style="thin">
        <color rgb="FF009242"/>
      </left>
      <right style="thin">
        <color rgb="FF009242"/>
      </right>
      <top style="thin">
        <color rgb="FF009242"/>
      </top>
      <bottom/>
      <diagonal/>
    </border>
    <border>
      <left/>
      <right/>
      <top style="medium">
        <color rgb="FF00CC5C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rgb="FF00CC5C"/>
      </top>
      <bottom/>
      <diagonal/>
    </border>
    <border>
      <left/>
      <right/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/>
      <right/>
      <top style="medium">
        <color rgb="FF5BD078"/>
      </top>
      <bottom style="medium">
        <color theme="0"/>
      </bottom>
      <diagonal/>
    </border>
    <border>
      <left/>
      <right/>
      <top style="medium">
        <color rgb="FF00CC5C"/>
      </top>
      <bottom style="medium">
        <color rgb="FF00CC5C"/>
      </bottom>
      <diagonal/>
    </border>
    <border>
      <left/>
      <right/>
      <top style="medium">
        <color theme="2" tint="-0.499984740745262"/>
      </top>
      <bottom/>
      <diagonal/>
    </border>
    <border>
      <left style="thin">
        <color rgb="FF009242"/>
      </left>
      <right/>
      <top style="thin">
        <color rgb="FF009242"/>
      </top>
      <bottom style="thin">
        <color rgb="FF009242"/>
      </bottom>
      <diagonal/>
    </border>
    <border>
      <left/>
      <right style="thin">
        <color rgb="FF009242"/>
      </right>
      <top style="thin">
        <color rgb="FF009242"/>
      </top>
      <bottom style="thin">
        <color rgb="FF009242"/>
      </bottom>
      <diagonal/>
    </border>
    <border>
      <left style="medium">
        <color theme="0"/>
      </left>
      <right/>
      <top/>
      <bottom/>
      <diagonal/>
    </border>
    <border>
      <left/>
      <right/>
      <top style="medium">
        <color rgb="FF5BD078"/>
      </top>
      <bottom/>
      <diagonal/>
    </border>
    <border>
      <left/>
      <right/>
      <top/>
      <bottom style="medium">
        <color rgb="FF00CC5C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 style="medium">
        <color rgb="FF00CC5C"/>
      </top>
      <bottom/>
      <diagonal/>
    </border>
    <border>
      <left style="thick">
        <color rgb="FF009242"/>
      </left>
      <right/>
      <top/>
      <bottom/>
      <diagonal/>
    </border>
    <border>
      <left style="medium">
        <color rgb="FF009242"/>
      </left>
      <right/>
      <top/>
      <bottom/>
      <diagonal/>
    </border>
    <border>
      <left/>
      <right/>
      <top style="thick">
        <color rgb="FF009242"/>
      </top>
      <bottom/>
      <diagonal/>
    </border>
    <border>
      <left style="thick">
        <color rgb="FF009242"/>
      </left>
      <right/>
      <top style="thick">
        <color rgb="FF009242"/>
      </top>
      <bottom/>
      <diagonal/>
    </border>
    <border>
      <left/>
      <right/>
      <top/>
      <bottom style="thick">
        <color rgb="FF009242"/>
      </bottom>
      <diagonal/>
    </border>
    <border>
      <left style="thick">
        <color rgb="FF009242"/>
      </left>
      <right/>
      <top/>
      <bottom style="thick">
        <color rgb="FF009242"/>
      </bottom>
      <diagonal/>
    </border>
    <border>
      <left style="medium">
        <color rgb="FF009242"/>
      </left>
      <right/>
      <top style="thick">
        <color rgb="FF009242"/>
      </top>
      <bottom/>
      <diagonal/>
    </border>
    <border>
      <left style="thick">
        <color rgb="FF009242"/>
      </left>
      <right/>
      <top style="thick">
        <color indexed="64"/>
      </top>
      <bottom/>
      <diagonal/>
    </border>
    <border>
      <left style="medium">
        <color theme="0"/>
      </left>
      <right/>
      <top style="thick">
        <color rgb="FF009242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DashDot">
        <color theme="0"/>
      </left>
      <right style="mediumDashDot">
        <color theme="0"/>
      </right>
      <top style="medium">
        <color rgb="FF00CC5C"/>
      </top>
      <bottom style="mediumDashDot">
        <color theme="0"/>
      </bottom>
      <diagonal/>
    </border>
    <border>
      <left/>
      <right style="thick">
        <color rgb="FF009242"/>
      </right>
      <top/>
      <bottom/>
      <diagonal/>
    </border>
    <border>
      <left/>
      <right style="thick">
        <color rgb="FF009242"/>
      </right>
      <top style="thick">
        <color rgb="FF009242"/>
      </top>
      <bottom/>
      <diagonal/>
    </border>
    <border>
      <left/>
      <right/>
      <top style="thin">
        <color rgb="FF009242"/>
      </top>
      <bottom style="thin">
        <color rgb="FF009242"/>
      </bottom>
      <diagonal/>
    </border>
    <border>
      <left/>
      <right style="thick">
        <color rgb="FF009242"/>
      </right>
      <top/>
      <bottom style="thick">
        <color rgb="FF009242"/>
      </bottom>
      <diagonal/>
    </border>
    <border>
      <left style="medium">
        <color theme="0"/>
      </left>
      <right/>
      <top style="medium">
        <color rgb="FF5BD078"/>
      </top>
      <bottom style="medium">
        <color theme="0"/>
      </bottom>
      <diagonal/>
    </border>
    <border>
      <left style="medium">
        <color theme="0"/>
      </left>
      <right/>
      <top style="medium">
        <color rgb="FF00CC5C"/>
      </top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rgb="FF00B050"/>
      </bottom>
      <diagonal/>
    </border>
    <border>
      <left/>
      <right/>
      <top style="medium">
        <color rgb="FF00CC5C"/>
      </top>
      <bottom style="thin">
        <color indexed="64"/>
      </bottom>
      <diagonal/>
    </border>
    <border>
      <left/>
      <right/>
      <top style="medium">
        <color rgb="FF00B050"/>
      </top>
      <bottom/>
      <diagonal/>
    </border>
    <border>
      <left/>
      <right/>
      <top/>
      <bottom style="medium">
        <color rgb="FF5BD078"/>
      </bottom>
      <diagonal/>
    </border>
    <border>
      <left/>
      <right/>
      <top style="thick">
        <color rgb="FF009242"/>
      </top>
      <bottom style="thin">
        <color indexed="64"/>
      </bottom>
      <diagonal/>
    </border>
    <border>
      <left style="thin">
        <color rgb="FF00924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/>
      <bottom style="thick">
        <color rgb="FF339933"/>
      </bottom>
      <diagonal/>
    </border>
    <border>
      <left style="thick">
        <color rgb="FF339933"/>
      </left>
      <right/>
      <top/>
      <bottom/>
      <diagonal/>
    </border>
    <border>
      <left/>
      <right style="thick">
        <color rgb="FF339933"/>
      </right>
      <top/>
      <bottom/>
      <diagonal/>
    </border>
    <border>
      <left/>
      <right/>
      <top style="medium">
        <color theme="0"/>
      </top>
      <bottom style="medium">
        <color rgb="FF92D050"/>
      </bottom>
      <diagonal/>
    </border>
    <border>
      <left/>
      <right/>
      <top style="medium">
        <color theme="0"/>
      </top>
      <bottom style="medium">
        <color rgb="FF00B050"/>
      </bottom>
      <diagonal/>
    </border>
    <border>
      <left style="medium">
        <color theme="0"/>
      </left>
      <right/>
      <top style="medium">
        <color theme="0"/>
      </top>
      <bottom style="medium">
        <color rgb="FF00B050"/>
      </bottom>
      <diagonal/>
    </border>
    <border>
      <left/>
      <right/>
      <top/>
      <bottom style="medium">
        <color rgb="FF339933"/>
      </bottom>
      <diagonal/>
    </border>
    <border>
      <left/>
      <right style="thick">
        <color rgb="FF009242"/>
      </right>
      <top/>
      <bottom style="medium">
        <color rgb="FF339933"/>
      </bottom>
      <diagonal/>
    </border>
    <border>
      <left style="thick">
        <color rgb="FF009242"/>
      </left>
      <right/>
      <top/>
      <bottom style="medium">
        <color rgb="FF339933"/>
      </bottom>
      <diagonal/>
    </border>
    <border>
      <left/>
      <right style="thick">
        <color rgb="FF009242"/>
      </right>
      <top style="medium">
        <color rgb="FF339933"/>
      </top>
      <bottom/>
      <diagonal/>
    </border>
  </borders>
  <cellStyleXfs count="3">
    <xf numFmtId="0" fontId="0" fillId="0" borderId="0"/>
    <xf numFmtId="0" fontId="14" fillId="0" borderId="0" applyNumberFormat="0" applyFill="0" applyBorder="0" applyAlignment="0" applyProtection="0"/>
    <xf numFmtId="43" fontId="12" fillId="0" borderId="0" applyFont="0" applyFill="0" applyBorder="0" applyAlignment="0" applyProtection="0"/>
  </cellStyleXfs>
  <cellXfs count="579">
    <xf numFmtId="0" fontId="0" fillId="0" borderId="0" xfId="0"/>
    <xf numFmtId="0" fontId="16" fillId="2" borderId="0" xfId="0" applyFont="1" applyFill="1"/>
    <xf numFmtId="0" fontId="13" fillId="2" borderId="0" xfId="0" applyFont="1" applyFill="1"/>
    <xf numFmtId="0" fontId="0" fillId="3" borderId="0" xfId="0" applyFill="1"/>
    <xf numFmtId="0" fontId="18" fillId="3" borderId="0" xfId="0" applyFont="1" applyFill="1"/>
    <xf numFmtId="0" fontId="19" fillId="3" borderId="0" xfId="0" applyFont="1" applyFill="1"/>
    <xf numFmtId="0" fontId="0" fillId="3" borderId="0" xfId="0" applyFill="1" applyAlignment="1">
      <alignment horizontal="center"/>
    </xf>
    <xf numFmtId="0" fontId="20" fillId="4" borderId="0" xfId="0" applyFont="1" applyFill="1" applyAlignment="1">
      <alignment horizontal="left" vertical="center"/>
    </xf>
    <xf numFmtId="0" fontId="21" fillId="3" borderId="3" xfId="0" applyFont="1" applyFill="1" applyBorder="1"/>
    <xf numFmtId="0" fontId="21" fillId="0" borderId="3" xfId="0" applyFont="1" applyBorder="1"/>
    <xf numFmtId="0" fontId="22" fillId="3" borderId="0" xfId="0" applyFont="1" applyFill="1" applyAlignment="1">
      <alignment horizontal="left" vertical="center"/>
    </xf>
    <xf numFmtId="0" fontId="23" fillId="3" borderId="0" xfId="1" applyFont="1" applyFill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24" fillId="3" borderId="0" xfId="0" applyFont="1" applyFill="1"/>
    <xf numFmtId="0" fontId="25" fillId="3" borderId="0" xfId="0" applyFont="1" applyFill="1"/>
    <xf numFmtId="49" fontId="0" fillId="3" borderId="0" xfId="0" applyNumberFormat="1" applyFill="1"/>
    <xf numFmtId="0" fontId="15" fillId="3" borderId="0" xfId="0" applyFont="1" applyFill="1"/>
    <xf numFmtId="0" fontId="0" fillId="0" borderId="0" xfId="0" applyAlignment="1">
      <alignment horizontal="center"/>
    </xf>
    <xf numFmtId="0" fontId="19" fillId="3" borderId="0" xfId="0" applyFont="1" applyFill="1" applyAlignment="1">
      <alignment horizontal="center"/>
    </xf>
    <xf numFmtId="0" fontId="19" fillId="3" borderId="0" xfId="0" applyFont="1" applyFill="1" applyAlignment="1">
      <alignment horizontal="center" vertical="center"/>
    </xf>
    <xf numFmtId="0" fontId="19" fillId="3" borderId="0" xfId="0" applyFont="1" applyFill="1" applyAlignment="1">
      <alignment horizontal="left" vertical="center"/>
    </xf>
    <xf numFmtId="0" fontId="26" fillId="3" borderId="0" xfId="0" applyFont="1" applyFill="1"/>
    <xf numFmtId="0" fontId="17" fillId="0" borderId="4" xfId="0" applyFont="1" applyBorder="1" applyAlignment="1" applyProtection="1">
      <alignment horizontal="left" vertical="center" wrapText="1"/>
      <protection locked="0"/>
    </xf>
    <xf numFmtId="0" fontId="17" fillId="0" borderId="5" xfId="0" applyFont="1" applyBorder="1" applyAlignment="1" applyProtection="1">
      <alignment horizontal="left" vertical="center" wrapText="1"/>
      <protection locked="0"/>
    </xf>
    <xf numFmtId="0" fontId="17" fillId="0" borderId="6" xfId="0" applyFont="1" applyBorder="1" applyAlignment="1" applyProtection="1">
      <alignment horizontal="left" vertical="center" wrapText="1"/>
      <protection locked="0"/>
    </xf>
    <xf numFmtId="0" fontId="25" fillId="3" borderId="0" xfId="0" applyFont="1" applyFill="1" applyBorder="1" applyAlignment="1" applyProtection="1">
      <alignment horizontal="left"/>
    </xf>
    <xf numFmtId="0" fontId="19" fillId="3" borderId="0" xfId="0" applyFont="1" applyFill="1" applyProtection="1"/>
    <xf numFmtId="0" fontId="19" fillId="0" borderId="0" xfId="0" applyFont="1" applyProtection="1"/>
    <xf numFmtId="0" fontId="0" fillId="3" borderId="0" xfId="0" applyFill="1" applyProtection="1"/>
    <xf numFmtId="0" fontId="0" fillId="0" borderId="0" xfId="0" applyProtection="1"/>
    <xf numFmtId="0" fontId="0" fillId="0" borderId="0" xfId="0" applyFill="1" applyProtection="1"/>
    <xf numFmtId="0" fontId="18" fillId="3" borderId="0" xfId="0" applyFont="1" applyFill="1" applyBorder="1" applyAlignment="1" applyProtection="1">
      <alignment wrapText="1"/>
    </xf>
    <xf numFmtId="0" fontId="17" fillId="3" borderId="0" xfId="0" applyFont="1" applyFill="1" applyBorder="1" applyProtection="1"/>
    <xf numFmtId="0" fontId="18" fillId="5" borderId="4" xfId="0" applyFont="1" applyFill="1" applyBorder="1" applyAlignment="1" applyProtection="1">
      <alignment horizontal="left" vertical="center" wrapText="1"/>
    </xf>
    <xf numFmtId="0" fontId="18" fillId="5" borderId="5" xfId="0" applyFont="1" applyFill="1" applyBorder="1" applyAlignment="1" applyProtection="1">
      <alignment horizontal="left" vertical="center" wrapText="1"/>
    </xf>
    <xf numFmtId="0" fontId="27" fillId="0" borderId="0" xfId="0" applyFont="1" applyAlignment="1" applyProtection="1">
      <alignment horizontal="justify" vertical="center" wrapText="1"/>
      <protection locked="0"/>
    </xf>
    <xf numFmtId="0" fontId="27" fillId="0" borderId="0" xfId="0" applyFont="1" applyFill="1" applyAlignment="1" applyProtection="1">
      <alignment horizontal="justify" vertical="center" wrapText="1"/>
      <protection locked="0"/>
    </xf>
    <xf numFmtId="0" fontId="28" fillId="6" borderId="7" xfId="0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Border="1" applyAlignment="1" applyProtection="1">
      <alignment horizontal="justify" vertical="center" wrapText="1"/>
      <protection locked="0"/>
    </xf>
    <xf numFmtId="0" fontId="14" fillId="3" borderId="0" xfId="1" applyFill="1"/>
    <xf numFmtId="0" fontId="29" fillId="7" borderId="0" xfId="0" applyFont="1" applyFill="1" applyProtection="1"/>
    <xf numFmtId="0" fontId="29" fillId="7" borderId="0" xfId="0" applyFont="1" applyFill="1"/>
    <xf numFmtId="0" fontId="28" fillId="6" borderId="8" xfId="0" applyFont="1" applyFill="1" applyBorder="1" applyAlignment="1" applyProtection="1">
      <alignment horizontal="center" vertical="center" wrapText="1"/>
      <protection locked="0"/>
    </xf>
    <xf numFmtId="0" fontId="27" fillId="0" borderId="9" xfId="0" applyFont="1" applyBorder="1" applyAlignment="1" applyProtection="1">
      <alignment horizontal="justify" vertical="center" wrapText="1"/>
      <protection locked="0"/>
    </xf>
    <xf numFmtId="0" fontId="28" fillId="6" borderId="0" xfId="0" applyFont="1" applyFill="1" applyBorder="1" applyAlignment="1" applyProtection="1">
      <alignment horizontal="center" vertical="center" wrapText="1"/>
      <protection locked="0"/>
    </xf>
    <xf numFmtId="0" fontId="28" fillId="6" borderId="10" xfId="0" applyFont="1" applyFill="1" applyBorder="1" applyAlignment="1" applyProtection="1">
      <alignment horizontal="center" vertical="center" wrapText="1"/>
      <protection locked="0"/>
    </xf>
    <xf numFmtId="0" fontId="28" fillId="6" borderId="11" xfId="0" applyFont="1" applyFill="1" applyBorder="1" applyAlignment="1" applyProtection="1">
      <alignment horizontal="center" vertical="center" wrapText="1"/>
      <protection locked="0"/>
    </xf>
    <xf numFmtId="4" fontId="28" fillId="6" borderId="11" xfId="0" applyNumberFormat="1" applyFont="1" applyFill="1" applyBorder="1" applyAlignment="1" applyProtection="1">
      <alignment horizontal="center" vertical="center" wrapText="1"/>
      <protection locked="0"/>
    </xf>
    <xf numFmtId="4" fontId="28" fillId="6" borderId="8" xfId="0" applyNumberFormat="1" applyFont="1" applyFill="1" applyBorder="1" applyAlignment="1" applyProtection="1">
      <alignment horizontal="center" vertical="center" wrapText="1"/>
      <protection locked="0"/>
    </xf>
    <xf numFmtId="4" fontId="28" fillId="6" borderId="10" xfId="0" applyNumberFormat="1" applyFont="1" applyFill="1" applyBorder="1" applyAlignment="1" applyProtection="1">
      <alignment horizontal="center" vertical="center" wrapText="1"/>
      <protection locked="0"/>
    </xf>
    <xf numFmtId="4" fontId="28" fillId="6" borderId="7" xfId="0" applyNumberFormat="1" applyFont="1" applyFill="1" applyBorder="1" applyAlignment="1" applyProtection="1">
      <alignment horizontal="center" vertical="center" wrapText="1"/>
      <protection locked="0"/>
    </xf>
    <xf numFmtId="4" fontId="28" fillId="6" borderId="1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3" xfId="0" applyFont="1" applyFill="1" applyBorder="1" applyAlignment="1">
      <alignment horizontal="left" vertical="center"/>
    </xf>
    <xf numFmtId="0" fontId="30" fillId="2" borderId="13" xfId="0" applyFont="1" applyFill="1" applyBorder="1" applyAlignment="1">
      <alignment horizontal="left" vertical="center"/>
    </xf>
    <xf numFmtId="0" fontId="30" fillId="2" borderId="13" xfId="0" applyFont="1" applyFill="1" applyBorder="1" applyAlignment="1">
      <alignment horizontal="center" vertical="center" wrapText="1"/>
    </xf>
    <xf numFmtId="4" fontId="30" fillId="2" borderId="13" xfId="0" applyNumberFormat="1" applyFont="1" applyFill="1" applyBorder="1" applyAlignment="1">
      <alignment horizontal="center" vertical="center" wrapText="1"/>
    </xf>
    <xf numFmtId="0" fontId="30" fillId="2" borderId="13" xfId="0" applyFont="1" applyFill="1" applyBorder="1" applyAlignment="1">
      <alignment horizontal="left" vertical="center" wrapText="1"/>
    </xf>
    <xf numFmtId="0" fontId="30" fillId="2" borderId="13" xfId="0" applyFont="1" applyFill="1" applyBorder="1"/>
    <xf numFmtId="0" fontId="30" fillId="2" borderId="9" xfId="0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left"/>
    </xf>
    <xf numFmtId="0" fontId="30" fillId="2" borderId="9" xfId="0" applyFont="1" applyFill="1" applyBorder="1"/>
    <xf numFmtId="4" fontId="28" fillId="6" borderId="9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0" fontId="31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left" wrapText="1"/>
    </xf>
    <xf numFmtId="0" fontId="32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/>
    <xf numFmtId="0" fontId="33" fillId="2" borderId="0" xfId="0" applyFont="1" applyFill="1" applyAlignment="1">
      <alignment horizontal="center" wrapText="1"/>
    </xf>
    <xf numFmtId="0" fontId="34" fillId="2" borderId="0" xfId="0" applyFont="1" applyFill="1" applyAlignment="1">
      <alignment horizontal="left" wrapText="1"/>
    </xf>
    <xf numFmtId="0" fontId="34" fillId="2" borderId="0" xfId="0" applyFont="1" applyFill="1" applyAlignment="1">
      <alignment horizontal="left"/>
    </xf>
    <xf numFmtId="0" fontId="34" fillId="2" borderId="0" xfId="0" applyFont="1" applyFill="1"/>
    <xf numFmtId="0" fontId="35" fillId="3" borderId="14" xfId="0" applyFont="1" applyFill="1" applyBorder="1" applyAlignment="1">
      <alignment horizontal="center"/>
    </xf>
    <xf numFmtId="0" fontId="36" fillId="3" borderId="14" xfId="0" applyFont="1" applyFill="1" applyBorder="1"/>
    <xf numFmtId="0" fontId="35" fillId="3" borderId="0" xfId="0" applyFont="1" applyFill="1" applyBorder="1" applyAlignment="1">
      <alignment horizontal="center"/>
    </xf>
    <xf numFmtId="0" fontId="37" fillId="3" borderId="0" xfId="0" applyFont="1" applyFill="1" applyBorder="1" applyAlignment="1">
      <alignment horizontal="center" vertical="center" wrapText="1"/>
    </xf>
    <xf numFmtId="0" fontId="36" fillId="3" borderId="0" xfId="0" applyFont="1" applyFill="1" applyBorder="1"/>
    <xf numFmtId="0" fontId="34" fillId="2" borderId="0" xfId="0" applyFont="1" applyFill="1" applyBorder="1" applyAlignment="1">
      <alignment horizontal="left"/>
    </xf>
    <xf numFmtId="0" fontId="34" fillId="4" borderId="0" xfId="0" applyFont="1" applyFill="1" applyBorder="1"/>
    <xf numFmtId="0" fontId="34" fillId="4" borderId="0" xfId="0" applyFont="1" applyFill="1" applyBorder="1" applyAlignment="1">
      <alignment horizontal="left"/>
    </xf>
    <xf numFmtId="0" fontId="33" fillId="4" borderId="0" xfId="0" applyFont="1" applyFill="1" applyAlignment="1">
      <alignment horizontal="center" wrapText="1"/>
    </xf>
    <xf numFmtId="0" fontId="34" fillId="4" borderId="0" xfId="0" applyFont="1" applyFill="1" applyAlignment="1">
      <alignment horizontal="left" wrapText="1"/>
    </xf>
    <xf numFmtId="0" fontId="34" fillId="4" borderId="0" xfId="0" applyFont="1" applyFill="1" applyAlignment="1">
      <alignment horizontal="left"/>
    </xf>
    <xf numFmtId="0" fontId="34" fillId="4" borderId="0" xfId="0" applyFont="1" applyFill="1"/>
    <xf numFmtId="0" fontId="15" fillId="3" borderId="3" xfId="0" applyFont="1" applyFill="1" applyBorder="1" applyAlignment="1">
      <alignment horizontal="left" vertical="center" wrapText="1"/>
    </xf>
    <xf numFmtId="0" fontId="0" fillId="3" borderId="3" xfId="0" applyFont="1" applyFill="1" applyBorder="1"/>
    <xf numFmtId="3" fontId="28" fillId="6" borderId="11" xfId="0" applyNumberFormat="1" applyFont="1" applyFill="1" applyBorder="1" applyAlignment="1" applyProtection="1">
      <alignment horizontal="center" vertical="center" wrapText="1"/>
      <protection locked="0"/>
    </xf>
    <xf numFmtId="3" fontId="28" fillId="6" borderId="8" xfId="0" applyNumberFormat="1" applyFont="1" applyFill="1" applyBorder="1" applyAlignment="1" applyProtection="1">
      <alignment horizontal="center" vertical="center" wrapText="1"/>
      <protection locked="0"/>
    </xf>
    <xf numFmtId="3" fontId="28" fillId="6" borderId="10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Alignment="1" applyProtection="1">
      <alignment vertical="center" wrapText="1"/>
      <protection locked="0"/>
    </xf>
    <xf numFmtId="0" fontId="28" fillId="0" borderId="0" xfId="0" applyFont="1" applyAlignment="1" applyProtection="1">
      <alignment vertical="center" wrapText="1"/>
      <protection locked="0"/>
    </xf>
    <xf numFmtId="0" fontId="38" fillId="3" borderId="0" xfId="0" applyFont="1" applyFill="1" applyBorder="1" applyAlignment="1" applyProtection="1">
      <alignment horizontal="left"/>
    </xf>
    <xf numFmtId="0" fontId="18" fillId="5" borderId="4" xfId="0" applyFont="1" applyFill="1" applyBorder="1" applyAlignment="1" applyProtection="1">
      <alignment horizontal="left" vertical="top" wrapText="1"/>
    </xf>
    <xf numFmtId="0" fontId="17" fillId="0" borderId="5" xfId="0" applyFont="1" applyBorder="1" applyAlignment="1" applyProtection="1">
      <alignment horizontal="left" vertical="top" wrapText="1"/>
      <protection locked="0"/>
    </xf>
    <xf numFmtId="0" fontId="0" fillId="3" borderId="0" xfId="0" applyFill="1" applyAlignment="1" applyProtection="1">
      <alignment vertical="top"/>
    </xf>
    <xf numFmtId="0" fontId="0" fillId="0" borderId="0" xfId="0" applyAlignment="1" applyProtection="1">
      <alignment vertical="top"/>
    </xf>
    <xf numFmtId="0" fontId="0" fillId="0" borderId="0" xfId="0" applyAlignment="1">
      <alignment vertical="top"/>
    </xf>
    <xf numFmtId="0" fontId="18" fillId="5" borderId="6" xfId="0" applyFont="1" applyFill="1" applyBorder="1" applyAlignment="1" applyProtection="1">
      <alignment horizontal="left" vertical="center" wrapText="1"/>
    </xf>
    <xf numFmtId="0" fontId="18" fillId="3" borderId="15" xfId="0" applyFont="1" applyFill="1" applyBorder="1" applyAlignment="1" applyProtection="1">
      <alignment horizontal="left" vertical="center" wrapText="1"/>
    </xf>
    <xf numFmtId="0" fontId="17" fillId="3" borderId="16" xfId="0" applyFont="1" applyFill="1" applyBorder="1" applyAlignment="1" applyProtection="1">
      <alignment horizontal="left" vertical="center" wrapText="1"/>
      <protection locked="0"/>
    </xf>
    <xf numFmtId="0" fontId="39" fillId="3" borderId="0" xfId="0" applyFont="1" applyFill="1"/>
    <xf numFmtId="0" fontId="29" fillId="7" borderId="0" xfId="0" applyFont="1" applyFill="1" applyAlignment="1" applyProtection="1">
      <alignment horizontal="left"/>
    </xf>
    <xf numFmtId="0" fontId="22" fillId="2" borderId="13" xfId="0" applyFont="1" applyFill="1" applyBorder="1" applyAlignment="1">
      <alignment horizontal="left" vertical="center" wrapText="1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0" fontId="17" fillId="3" borderId="0" xfId="0" applyFont="1" applyFill="1" applyBorder="1" applyAlignment="1" applyProtection="1">
      <alignment horizontal="left"/>
    </xf>
    <xf numFmtId="0" fontId="0" fillId="3" borderId="0" xfId="0" applyFill="1" applyAlignment="1" applyProtection="1">
      <alignment horizontal="left"/>
    </xf>
    <xf numFmtId="0" fontId="0" fillId="0" borderId="0" xfId="0" applyAlignment="1" applyProtection="1">
      <alignment horizontal="left"/>
    </xf>
    <xf numFmtId="0" fontId="34" fillId="4" borderId="0" xfId="0" applyFont="1" applyFill="1" applyBorder="1" applyAlignment="1">
      <alignment horizontal="center"/>
    </xf>
    <xf numFmtId="0" fontId="15" fillId="3" borderId="3" xfId="0" applyFont="1" applyFill="1" applyBorder="1" applyAlignment="1">
      <alignment horizontal="center" vertical="center" wrapText="1"/>
    </xf>
    <xf numFmtId="0" fontId="18" fillId="6" borderId="3" xfId="0" applyFont="1" applyFill="1" applyBorder="1" applyAlignment="1">
      <alignment horizontal="left" vertical="center"/>
    </xf>
    <xf numFmtId="4" fontId="18" fillId="6" borderId="3" xfId="0" applyNumberFormat="1" applyFont="1" applyFill="1" applyBorder="1" applyAlignment="1">
      <alignment horizontal="center" vertical="center"/>
    </xf>
    <xf numFmtId="0" fontId="17" fillId="6" borderId="3" xfId="0" applyFont="1" applyFill="1" applyBorder="1"/>
    <xf numFmtId="0" fontId="22" fillId="3" borderId="14" xfId="0" applyFont="1" applyFill="1" applyBorder="1" applyAlignment="1">
      <alignment horizontal="center" vertical="center" wrapText="1"/>
    </xf>
    <xf numFmtId="4" fontId="18" fillId="3" borderId="3" xfId="0" applyNumberFormat="1" applyFont="1" applyFill="1" applyBorder="1" applyAlignment="1">
      <alignment horizontal="center" vertical="center"/>
    </xf>
    <xf numFmtId="0" fontId="0" fillId="3" borderId="0" xfId="0" applyFont="1" applyFill="1" applyBorder="1"/>
    <xf numFmtId="0" fontId="0" fillId="3" borderId="3" xfId="0" applyFont="1" applyFill="1" applyBorder="1" applyAlignment="1">
      <alignment horizontal="left" vertical="center" wrapText="1"/>
    </xf>
    <xf numFmtId="4" fontId="17" fillId="3" borderId="3" xfId="0" applyNumberFormat="1" applyFont="1" applyFill="1" applyBorder="1" applyAlignment="1">
      <alignment horizontal="center" vertical="center"/>
    </xf>
    <xf numFmtId="0" fontId="39" fillId="3" borderId="0" xfId="0" applyFont="1" applyFill="1" applyAlignment="1">
      <alignment horizontal="left" indent="2"/>
    </xf>
    <xf numFmtId="0" fontId="40" fillId="2" borderId="0" xfId="0" applyFont="1" applyFill="1" applyAlignment="1">
      <alignment horizontal="left" vertical="center"/>
    </xf>
    <xf numFmtId="0" fontId="29" fillId="7" borderId="0" xfId="0" applyFont="1" applyFill="1" applyAlignment="1" applyProtection="1">
      <alignment horizontal="left" vertical="center"/>
    </xf>
    <xf numFmtId="0" fontId="29" fillId="7" borderId="0" xfId="0" applyFont="1" applyFill="1" applyAlignment="1" applyProtection="1">
      <alignment horizontal="center" vertical="center"/>
    </xf>
    <xf numFmtId="4" fontId="29" fillId="7" borderId="0" xfId="0" applyNumberFormat="1" applyFont="1" applyFill="1" applyAlignment="1" applyProtection="1">
      <alignment horizontal="center" vertical="center"/>
    </xf>
    <xf numFmtId="0" fontId="29" fillId="7" borderId="0" xfId="0" applyFont="1" applyFill="1" applyBorder="1" applyAlignment="1" applyProtection="1">
      <alignment horizontal="center" vertical="center"/>
    </xf>
    <xf numFmtId="0" fontId="0" fillId="3" borderId="0" xfId="0" applyFill="1" applyBorder="1" applyProtection="1"/>
    <xf numFmtId="0" fontId="0" fillId="3" borderId="0" xfId="0" applyFill="1" applyBorder="1" applyAlignment="1" applyProtection="1">
      <alignment horizontal="center"/>
    </xf>
    <xf numFmtId="0" fontId="41" fillId="3" borderId="0" xfId="0" applyFont="1" applyFill="1" applyAlignment="1" applyProtection="1">
      <alignment horizontal="center" wrapText="1"/>
    </xf>
    <xf numFmtId="0" fontId="31" fillId="3" borderId="0" xfId="0" applyFont="1" applyFill="1" applyAlignment="1" applyProtection="1">
      <alignment horizontal="center" wrapText="1"/>
    </xf>
    <xf numFmtId="4" fontId="41" fillId="3" borderId="0" xfId="0" applyNumberFormat="1" applyFont="1" applyFill="1" applyAlignment="1" applyProtection="1">
      <alignment horizontal="center" wrapText="1"/>
    </xf>
    <xf numFmtId="0" fontId="31" fillId="3" borderId="17" xfId="0" applyFont="1" applyFill="1" applyBorder="1" applyAlignment="1" applyProtection="1">
      <alignment horizontal="center" wrapText="1"/>
    </xf>
    <xf numFmtId="0" fontId="41" fillId="3" borderId="0" xfId="0" applyFont="1" applyFill="1" applyAlignment="1" applyProtection="1">
      <alignment horizontal="left" wrapText="1"/>
    </xf>
    <xf numFmtId="0" fontId="31" fillId="3" borderId="0" xfId="0" applyFont="1" applyFill="1" applyAlignment="1" applyProtection="1">
      <alignment horizontal="left" wrapText="1"/>
    </xf>
    <xf numFmtId="0" fontId="32" fillId="3" borderId="0" xfId="0" applyFont="1" applyFill="1" applyAlignment="1" applyProtection="1">
      <alignment horizontal="left" wrapText="1"/>
    </xf>
    <xf numFmtId="0" fontId="32" fillId="3" borderId="0" xfId="0" applyFont="1" applyFill="1" applyAlignment="1" applyProtection="1">
      <alignment horizontal="left"/>
    </xf>
    <xf numFmtId="0" fontId="0" fillId="3" borderId="18" xfId="0" applyFill="1" applyBorder="1" applyProtection="1"/>
    <xf numFmtId="0" fontId="0" fillId="3" borderId="18" xfId="0" applyFill="1" applyBorder="1" applyAlignment="1" applyProtection="1">
      <alignment horizontal="center"/>
    </xf>
    <xf numFmtId="0" fontId="41" fillId="3" borderId="18" xfId="0" applyFont="1" applyFill="1" applyBorder="1" applyAlignment="1" applyProtection="1">
      <alignment horizontal="center" wrapText="1"/>
    </xf>
    <xf numFmtId="0" fontId="31" fillId="3" borderId="18" xfId="0" applyFont="1" applyFill="1" applyBorder="1" applyAlignment="1" applyProtection="1">
      <alignment horizontal="center" wrapText="1"/>
    </xf>
    <xf numFmtId="4" fontId="31" fillId="3" borderId="18" xfId="0" applyNumberFormat="1" applyFont="1" applyFill="1" applyBorder="1" applyAlignment="1" applyProtection="1">
      <alignment horizontal="center" wrapText="1"/>
    </xf>
    <xf numFmtId="0" fontId="41" fillId="3" borderId="18" xfId="0" applyFont="1" applyFill="1" applyBorder="1" applyAlignment="1" applyProtection="1">
      <alignment horizontal="left" wrapText="1"/>
    </xf>
    <xf numFmtId="0" fontId="31" fillId="3" borderId="18" xfId="0" applyFont="1" applyFill="1" applyBorder="1" applyAlignment="1" applyProtection="1">
      <alignment horizontal="left" wrapText="1"/>
    </xf>
    <xf numFmtId="0" fontId="32" fillId="3" borderId="18" xfId="0" applyFont="1" applyFill="1" applyBorder="1" applyAlignment="1" applyProtection="1">
      <alignment horizontal="left" wrapText="1"/>
    </xf>
    <xf numFmtId="0" fontId="32" fillId="3" borderId="18" xfId="0" applyFont="1" applyFill="1" applyBorder="1" applyAlignment="1" applyProtection="1">
      <alignment horizontal="left"/>
    </xf>
    <xf numFmtId="0" fontId="0" fillId="3" borderId="18" xfId="0" applyFill="1" applyBorder="1" applyAlignment="1" applyProtection="1">
      <alignment horizontal="left"/>
    </xf>
    <xf numFmtId="0" fontId="42" fillId="3" borderId="19" xfId="0" applyFont="1" applyFill="1" applyBorder="1" applyAlignment="1" applyProtection="1">
      <alignment horizontal="left" vertical="center"/>
    </xf>
    <xf numFmtId="0" fontId="42" fillId="3" borderId="19" xfId="0" applyFont="1" applyFill="1" applyBorder="1" applyAlignment="1" applyProtection="1">
      <alignment horizontal="center" vertical="center" wrapText="1"/>
    </xf>
    <xf numFmtId="4" fontId="42" fillId="3" borderId="19" xfId="0" applyNumberFormat="1" applyFont="1" applyFill="1" applyBorder="1" applyAlignment="1" applyProtection="1">
      <alignment horizontal="center" vertical="center" wrapText="1"/>
    </xf>
    <xf numFmtId="0" fontId="30" fillId="3" borderId="19" xfId="0" applyFont="1" applyFill="1" applyBorder="1" applyAlignment="1" applyProtection="1">
      <alignment horizontal="left" vertical="center" wrapText="1"/>
    </xf>
    <xf numFmtId="0" fontId="30" fillId="3" borderId="19" xfId="0" applyFont="1" applyFill="1" applyBorder="1" applyAlignment="1" applyProtection="1">
      <alignment horizontal="center" vertical="center" wrapText="1"/>
    </xf>
    <xf numFmtId="0" fontId="30" fillId="3" borderId="19" xfId="0" applyFont="1" applyFill="1" applyBorder="1" applyAlignment="1" applyProtection="1">
      <alignment horizontal="left"/>
    </xf>
    <xf numFmtId="0" fontId="30" fillId="3" borderId="19" xfId="0" applyFont="1" applyFill="1" applyBorder="1" applyProtection="1"/>
    <xf numFmtId="0" fontId="20" fillId="2" borderId="13" xfId="0" applyFont="1" applyFill="1" applyBorder="1" applyAlignment="1" applyProtection="1">
      <alignment horizontal="left" vertical="center"/>
    </xf>
    <xf numFmtId="0" fontId="22" fillId="2" borderId="13" xfId="0" applyFont="1" applyFill="1" applyBorder="1" applyAlignment="1" applyProtection="1">
      <alignment horizontal="center" vertical="center" wrapText="1"/>
    </xf>
    <xf numFmtId="0" fontId="30" fillId="2" borderId="13" xfId="0" applyFont="1" applyFill="1" applyBorder="1" applyAlignment="1" applyProtection="1">
      <alignment horizontal="left" vertical="center"/>
    </xf>
    <xf numFmtId="0" fontId="30" fillId="2" borderId="13" xfId="0" applyFont="1" applyFill="1" applyBorder="1" applyAlignment="1" applyProtection="1">
      <alignment horizontal="center" vertical="center" wrapText="1"/>
    </xf>
    <xf numFmtId="4" fontId="30" fillId="2" borderId="13" xfId="0" applyNumberFormat="1" applyFont="1" applyFill="1" applyBorder="1" applyAlignment="1" applyProtection="1">
      <alignment horizontal="center" vertical="center" wrapText="1"/>
    </xf>
    <xf numFmtId="0" fontId="30" fillId="2" borderId="13" xfId="0" applyFont="1" applyFill="1" applyBorder="1" applyAlignment="1" applyProtection="1">
      <alignment horizontal="left" vertical="center" wrapText="1"/>
    </xf>
    <xf numFmtId="0" fontId="30" fillId="2" borderId="9" xfId="0" applyFont="1" applyFill="1" applyBorder="1" applyAlignment="1" applyProtection="1">
      <alignment horizontal="center" vertical="center" wrapText="1"/>
    </xf>
    <xf numFmtId="0" fontId="30" fillId="2" borderId="9" xfId="0" applyFont="1" applyFill="1" applyBorder="1" applyProtection="1"/>
    <xf numFmtId="0" fontId="30" fillId="2" borderId="13" xfId="0" applyFont="1" applyFill="1" applyBorder="1" applyProtection="1"/>
    <xf numFmtId="0" fontId="28" fillId="8" borderId="11" xfId="0" applyFont="1" applyFill="1" applyBorder="1" applyAlignment="1" applyProtection="1">
      <alignment horizontal="center" vertical="center" wrapText="1"/>
    </xf>
    <xf numFmtId="0" fontId="22" fillId="8" borderId="11" xfId="0" applyFont="1" applyFill="1" applyBorder="1" applyAlignment="1" applyProtection="1">
      <alignment horizontal="justify" vertical="center" wrapText="1"/>
    </xf>
    <xf numFmtId="0" fontId="28" fillId="6" borderId="11" xfId="0" applyFont="1" applyFill="1" applyBorder="1" applyAlignment="1" applyProtection="1">
      <alignment horizontal="center" vertical="center" wrapText="1"/>
    </xf>
    <xf numFmtId="0" fontId="28" fillId="0" borderId="0" xfId="0" applyFont="1" applyAlignment="1" applyProtection="1">
      <alignment horizontal="center" vertical="center" wrapText="1"/>
    </xf>
    <xf numFmtId="4" fontId="28" fillId="6" borderId="11" xfId="0" applyNumberFormat="1" applyFont="1" applyFill="1" applyBorder="1" applyAlignment="1" applyProtection="1">
      <alignment horizontal="center" vertical="center" wrapText="1"/>
    </xf>
    <xf numFmtId="0" fontId="28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28" fillId="8" borderId="11" xfId="0" applyFont="1" applyFill="1" applyBorder="1" applyAlignment="1" applyProtection="1">
      <alignment horizontal="justify" vertical="center" wrapText="1"/>
    </xf>
    <xf numFmtId="0" fontId="28" fillId="8" borderId="8" xfId="0" applyFont="1" applyFill="1" applyBorder="1" applyAlignment="1" applyProtection="1">
      <alignment horizontal="center" vertical="center" wrapText="1"/>
    </xf>
    <xf numFmtId="0" fontId="22" fillId="8" borderId="8" xfId="0" applyFont="1" applyFill="1" applyBorder="1" applyAlignment="1" applyProtection="1">
      <alignment horizontal="justify" vertical="center" wrapText="1"/>
    </xf>
    <xf numFmtId="0" fontId="28" fillId="0" borderId="0" xfId="0" applyFont="1" applyFill="1" applyAlignment="1" applyProtection="1">
      <alignment horizontal="center" vertical="center" wrapText="1"/>
    </xf>
    <xf numFmtId="4" fontId="28" fillId="6" borderId="8" xfId="0" applyNumberFormat="1" applyFont="1" applyFill="1" applyBorder="1" applyAlignment="1" applyProtection="1">
      <alignment horizontal="center" vertical="center" wrapText="1"/>
    </xf>
    <xf numFmtId="0" fontId="0" fillId="0" borderId="0" xfId="0" applyBorder="1" applyProtection="1"/>
    <xf numFmtId="0" fontId="28" fillId="0" borderId="10" xfId="0" applyFont="1" applyFill="1" applyBorder="1" applyAlignment="1" applyProtection="1">
      <alignment horizontal="center" vertical="center" wrapText="1"/>
    </xf>
    <xf numFmtId="0" fontId="22" fillId="0" borderId="0" xfId="0" applyFont="1" applyFill="1" applyAlignment="1" applyProtection="1">
      <alignment horizontal="center" vertical="center" wrapText="1"/>
    </xf>
    <xf numFmtId="4" fontId="22" fillId="6" borderId="8" xfId="0" applyNumberFormat="1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 applyProtection="1">
      <alignment horizontal="center" vertical="center" wrapText="1"/>
    </xf>
    <xf numFmtId="0" fontId="28" fillId="8" borderId="10" xfId="0" applyFont="1" applyFill="1" applyBorder="1" applyAlignment="1" applyProtection="1">
      <alignment horizontal="center" vertical="center" wrapText="1"/>
    </xf>
    <xf numFmtId="0" fontId="28" fillId="8" borderId="0" xfId="0" applyFont="1" applyFill="1" applyBorder="1" applyAlignment="1" applyProtection="1">
      <alignment horizontal="justify" vertical="center" wrapText="1"/>
    </xf>
    <xf numFmtId="4" fontId="28" fillId="6" borderId="0" xfId="0" applyNumberFormat="1" applyFont="1" applyFill="1" applyBorder="1" applyAlignment="1" applyProtection="1">
      <alignment horizontal="center" vertical="center" wrapText="1"/>
    </xf>
    <xf numFmtId="0" fontId="27" fillId="0" borderId="0" xfId="0" applyFont="1" applyFill="1" applyBorder="1" applyAlignment="1" applyProtection="1">
      <alignment horizontal="justify" vertical="center" wrapText="1"/>
    </xf>
    <xf numFmtId="0" fontId="28" fillId="8" borderId="9" xfId="0" applyFont="1" applyFill="1" applyBorder="1" applyAlignment="1" applyProtection="1">
      <alignment horizontal="center" vertical="center" wrapText="1"/>
    </xf>
    <xf numFmtId="0" fontId="22" fillId="8" borderId="9" xfId="0" applyFont="1" applyFill="1" applyBorder="1" applyAlignment="1" applyProtection="1">
      <alignment horizontal="justify" vertical="center" wrapText="1"/>
    </xf>
    <xf numFmtId="0" fontId="28" fillId="0" borderId="9" xfId="0" applyFont="1" applyFill="1" applyBorder="1" applyAlignment="1" applyProtection="1">
      <alignment horizontal="center" vertical="center" wrapText="1"/>
    </xf>
    <xf numFmtId="4" fontId="28" fillId="0" borderId="7" xfId="0" applyNumberFormat="1" applyFont="1" applyFill="1" applyBorder="1" applyAlignment="1" applyProtection="1">
      <alignment horizontal="center" vertical="center" wrapText="1"/>
    </xf>
    <xf numFmtId="0" fontId="0" fillId="0" borderId="9" xfId="0" applyBorder="1" applyProtection="1"/>
    <xf numFmtId="0" fontId="28" fillId="8" borderId="8" xfId="0" applyFont="1" applyFill="1" applyBorder="1" applyAlignment="1" applyProtection="1">
      <alignment horizontal="justify" vertical="center" wrapText="1"/>
    </xf>
    <xf numFmtId="0" fontId="28" fillId="0" borderId="0" xfId="0" applyFont="1" applyBorder="1" applyAlignment="1" applyProtection="1">
      <alignment horizontal="center" vertical="center" wrapText="1"/>
    </xf>
    <xf numFmtId="0" fontId="27" fillId="0" borderId="0" xfId="0" applyFont="1" applyBorder="1" applyAlignment="1" applyProtection="1">
      <alignment horizontal="justify" vertical="center" wrapText="1"/>
    </xf>
    <xf numFmtId="0" fontId="27" fillId="8" borderId="8" xfId="0" applyFont="1" applyFill="1" applyBorder="1" applyAlignment="1" applyProtection="1">
      <alignment horizontal="justify" vertical="center" wrapText="1"/>
    </xf>
    <xf numFmtId="4" fontId="28" fillId="0" borderId="8" xfId="0" applyNumberFormat="1" applyFont="1" applyFill="1" applyBorder="1" applyAlignment="1" applyProtection="1">
      <alignment horizontal="center" vertical="center" wrapText="1"/>
    </xf>
    <xf numFmtId="0" fontId="28" fillId="8" borderId="10" xfId="0" applyFont="1" applyFill="1" applyBorder="1" applyAlignment="1" applyProtection="1">
      <alignment horizontal="justify" vertical="center" wrapText="1"/>
    </xf>
    <xf numFmtId="0" fontId="28" fillId="6" borderId="8" xfId="0" applyFont="1" applyFill="1" applyBorder="1" applyAlignment="1" applyProtection="1">
      <alignment horizontal="center" vertical="center" wrapText="1"/>
    </xf>
    <xf numFmtId="0" fontId="28" fillId="8" borderId="0" xfId="0" applyFont="1" applyFill="1" applyBorder="1" applyAlignment="1" applyProtection="1">
      <alignment horizontal="center" vertical="center" wrapText="1"/>
    </xf>
    <xf numFmtId="4" fontId="28" fillId="6" borderId="10" xfId="0" applyNumberFormat="1" applyFont="1" applyFill="1" applyBorder="1" applyAlignment="1" applyProtection="1">
      <alignment horizontal="center" vertical="center" wrapText="1"/>
    </xf>
    <xf numFmtId="0" fontId="28" fillId="8" borderId="7" xfId="0" applyFont="1" applyFill="1" applyBorder="1" applyAlignment="1" applyProtection="1">
      <alignment horizontal="justify" vertical="center" wrapText="1"/>
    </xf>
    <xf numFmtId="0" fontId="28" fillId="0" borderId="9" xfId="0" applyFont="1" applyBorder="1" applyAlignment="1" applyProtection="1">
      <alignment horizontal="center" vertical="center" wrapText="1"/>
    </xf>
    <xf numFmtId="0" fontId="22" fillId="8" borderId="10" xfId="0" applyFont="1" applyFill="1" applyBorder="1" applyAlignment="1" applyProtection="1">
      <alignment horizontal="justify" vertical="center" wrapText="1"/>
    </xf>
    <xf numFmtId="0" fontId="43" fillId="0" borderId="0" xfId="0" applyFont="1" applyProtection="1"/>
    <xf numFmtId="0" fontId="28" fillId="8" borderId="12" xfId="0" applyFont="1" applyFill="1" applyBorder="1" applyAlignment="1" applyProtection="1">
      <alignment horizontal="center" vertical="center" wrapText="1"/>
    </xf>
    <xf numFmtId="0" fontId="28" fillId="8" borderId="12" xfId="0" applyFont="1" applyFill="1" applyBorder="1" applyAlignment="1" applyProtection="1">
      <alignment horizontal="justify" vertical="center" wrapText="1"/>
    </xf>
    <xf numFmtId="0" fontId="28" fillId="0" borderId="18" xfId="0" applyFont="1" applyBorder="1" applyAlignment="1" applyProtection="1">
      <alignment horizontal="center" vertical="center" wrapText="1"/>
    </xf>
    <xf numFmtId="0" fontId="0" fillId="0" borderId="18" xfId="0" applyBorder="1" applyProtection="1"/>
    <xf numFmtId="0" fontId="15" fillId="0" borderId="18" xfId="0" applyFont="1" applyBorder="1" applyProtection="1"/>
    <xf numFmtId="0" fontId="44" fillId="0" borderId="0" xfId="0" applyFont="1" applyProtection="1"/>
    <xf numFmtId="0" fontId="45" fillId="0" borderId="0" xfId="0" applyFont="1" applyBorder="1" applyProtection="1"/>
    <xf numFmtId="11" fontId="0" fillId="0" borderId="0" xfId="0" applyNumberFormat="1" applyProtection="1"/>
    <xf numFmtId="0" fontId="32" fillId="0" borderId="0" xfId="0" applyFont="1" applyProtection="1"/>
    <xf numFmtId="0" fontId="15" fillId="0" borderId="0" xfId="0" applyFont="1" applyBorder="1" applyProtection="1"/>
    <xf numFmtId="0" fontId="28" fillId="6" borderId="20" xfId="0" applyFont="1" applyFill="1" applyBorder="1" applyAlignment="1" applyProtection="1">
      <alignment horizontal="center" vertical="center" wrapText="1"/>
    </xf>
    <xf numFmtId="0" fontId="28" fillId="8" borderId="9" xfId="0" applyFont="1" applyFill="1" applyBorder="1" applyAlignment="1" applyProtection="1">
      <alignment horizontal="justify" vertical="center" wrapText="1"/>
    </xf>
    <xf numFmtId="0" fontId="15" fillId="0" borderId="9" xfId="0" applyFont="1" applyBorder="1" applyProtection="1"/>
    <xf numFmtId="0" fontId="28" fillId="8" borderId="7" xfId="0" applyFont="1" applyFill="1" applyBorder="1" applyAlignment="1" applyProtection="1">
      <alignment horizontal="center" vertical="center" wrapText="1"/>
    </xf>
    <xf numFmtId="0" fontId="28" fillId="6" borderId="10" xfId="0" applyFont="1" applyFill="1" applyBorder="1" applyAlignment="1" applyProtection="1">
      <alignment horizontal="center" vertical="center" wrapText="1"/>
    </xf>
    <xf numFmtId="0" fontId="30" fillId="2" borderId="13" xfId="0" applyFont="1" applyFill="1" applyBorder="1" applyAlignment="1" applyProtection="1">
      <alignment vertical="center" wrapText="1"/>
    </xf>
    <xf numFmtId="0" fontId="46" fillId="9" borderId="0" xfId="0" applyFont="1" applyFill="1" applyBorder="1" applyAlignment="1" applyProtection="1">
      <alignment vertical="top" wrapText="1"/>
    </xf>
    <xf numFmtId="0" fontId="0" fillId="0" borderId="0" xfId="0" applyBorder="1" applyAlignment="1" applyProtection="1"/>
    <xf numFmtId="0" fontId="27" fillId="0" borderId="0" xfId="0" applyFont="1" applyBorder="1" applyAlignment="1" applyProtection="1">
      <alignment vertical="center" wrapText="1"/>
    </xf>
    <xf numFmtId="0" fontId="47" fillId="2" borderId="13" xfId="0" applyFont="1" applyFill="1" applyBorder="1" applyAlignment="1" applyProtection="1">
      <alignment horizontal="left" vertical="center"/>
    </xf>
    <xf numFmtId="0" fontId="46" fillId="9" borderId="9" xfId="0" applyFont="1" applyFill="1" applyBorder="1" applyAlignment="1" applyProtection="1">
      <alignment vertical="top" wrapText="1"/>
    </xf>
    <xf numFmtId="0" fontId="46" fillId="9" borderId="0" xfId="0" applyFont="1" applyFill="1" applyAlignment="1" applyProtection="1">
      <alignment vertical="top" wrapText="1"/>
    </xf>
    <xf numFmtId="11" fontId="32" fillId="0" borderId="0" xfId="0" applyNumberFormat="1" applyFont="1" applyProtection="1"/>
    <xf numFmtId="0" fontId="47" fillId="2" borderId="13" xfId="0" applyFont="1" applyFill="1" applyBorder="1" applyAlignment="1" applyProtection="1">
      <alignment horizontal="right" vertical="center"/>
    </xf>
    <xf numFmtId="0" fontId="0" fillId="3" borderId="9" xfId="0" applyFill="1" applyBorder="1" applyAlignment="1" applyProtection="1">
      <alignment horizontal="center"/>
    </xf>
    <xf numFmtId="0" fontId="0" fillId="3" borderId="9" xfId="0" applyFill="1" applyBorder="1" applyProtection="1"/>
    <xf numFmtId="0" fontId="0" fillId="3" borderId="9" xfId="0" applyFont="1" applyFill="1" applyBorder="1" applyAlignment="1" applyProtection="1">
      <alignment horizontal="center"/>
    </xf>
    <xf numFmtId="4" fontId="0" fillId="3" borderId="9" xfId="0" applyNumberFormat="1" applyFont="1" applyFill="1" applyBorder="1" applyAlignment="1" applyProtection="1">
      <alignment horizontal="center"/>
    </xf>
    <xf numFmtId="0" fontId="0" fillId="3" borderId="21" xfId="0" applyFont="1" applyFill="1" applyBorder="1" applyAlignment="1" applyProtection="1">
      <alignment horizontal="center"/>
    </xf>
    <xf numFmtId="0" fontId="21" fillId="3" borderId="0" xfId="0" applyFont="1" applyFill="1" applyProtection="1"/>
    <xf numFmtId="0" fontId="0" fillId="3" borderId="0" xfId="0" applyFill="1" applyAlignment="1" applyProtection="1">
      <alignment horizontal="center"/>
    </xf>
    <xf numFmtId="0" fontId="48" fillId="3" borderId="0" xfId="0" applyFont="1" applyFill="1" applyAlignment="1" applyProtection="1">
      <alignment horizontal="center"/>
    </xf>
    <xf numFmtId="4" fontId="48" fillId="3" borderId="0" xfId="0" applyNumberFormat="1" applyFont="1" applyFill="1" applyAlignment="1" applyProtection="1">
      <alignment horizontal="center"/>
    </xf>
    <xf numFmtId="0" fontId="48" fillId="3" borderId="17" xfId="0" applyFont="1" applyFill="1" applyBorder="1" applyAlignment="1" applyProtection="1">
      <alignment horizontal="center"/>
    </xf>
    <xf numFmtId="0" fontId="48" fillId="3" borderId="0" xfId="0" applyFont="1" applyFill="1" applyProtection="1"/>
    <xf numFmtId="4" fontId="49" fillId="3" borderId="0" xfId="0" applyNumberFormat="1" applyFont="1" applyFill="1" applyAlignment="1" applyProtection="1">
      <alignment horizontal="center"/>
    </xf>
    <xf numFmtId="0" fontId="49" fillId="3" borderId="0" xfId="0" applyFont="1" applyFill="1" applyAlignment="1" applyProtection="1">
      <alignment horizontal="center"/>
    </xf>
    <xf numFmtId="0" fontId="49" fillId="3" borderId="17" xfId="0" applyFont="1" applyFill="1" applyBorder="1" applyAlignment="1" applyProtection="1">
      <alignment horizontal="center"/>
    </xf>
    <xf numFmtId="0" fontId="49" fillId="3" borderId="0" xfId="0" applyFont="1" applyFill="1" applyProtection="1"/>
    <xf numFmtId="0" fontId="50" fillId="3" borderId="0" xfId="0" applyFont="1" applyFill="1" applyProtection="1"/>
    <xf numFmtId="0" fontId="50" fillId="3" borderId="0" xfId="0" applyFont="1" applyFill="1" applyAlignment="1" applyProtection="1">
      <alignment horizontal="center"/>
    </xf>
    <xf numFmtId="4" fontId="50" fillId="3" borderId="0" xfId="0" applyNumberFormat="1" applyFont="1" applyFill="1" applyAlignment="1" applyProtection="1">
      <alignment horizontal="center"/>
    </xf>
    <xf numFmtId="0" fontId="50" fillId="3" borderId="17" xfId="0" applyFont="1" applyFill="1" applyBorder="1" applyAlignment="1" applyProtection="1">
      <alignment horizontal="center"/>
    </xf>
    <xf numFmtId="0" fontId="50" fillId="0" borderId="0" xfId="0" applyFont="1" applyFill="1" applyBorder="1" applyProtection="1"/>
    <xf numFmtId="0" fontId="0" fillId="3" borderId="0" xfId="0" applyFont="1" applyFill="1" applyAlignment="1" applyProtection="1">
      <alignment horizontal="center"/>
    </xf>
    <xf numFmtId="4" fontId="0" fillId="3" borderId="0" xfId="0" applyNumberFormat="1" applyFont="1" applyFill="1" applyAlignment="1" applyProtection="1">
      <alignment horizontal="center"/>
    </xf>
    <xf numFmtId="0" fontId="0" fillId="3" borderId="17" xfId="0" applyFont="1" applyFill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Font="1" applyAlignment="1" applyProtection="1">
      <alignment horizontal="center"/>
    </xf>
    <xf numFmtId="4" fontId="0" fillId="0" borderId="0" xfId="0" applyNumberFormat="1" applyFont="1" applyAlignment="1" applyProtection="1">
      <alignment horizontal="center"/>
    </xf>
    <xf numFmtId="0" fontId="0" fillId="0" borderId="17" xfId="0" applyFont="1" applyBorder="1" applyAlignment="1" applyProtection="1">
      <alignment horizontal="center"/>
    </xf>
    <xf numFmtId="0" fontId="0" fillId="0" borderId="9" xfId="0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27" fillId="0" borderId="0" xfId="0" applyFont="1" applyFill="1" applyBorder="1" applyAlignment="1" applyProtection="1">
      <alignment horizontal="left" vertical="center" wrapText="1"/>
      <protection locked="0"/>
    </xf>
    <xf numFmtId="0" fontId="0" fillId="0" borderId="0" xfId="0" applyBorder="1" applyAlignment="1" applyProtection="1">
      <protection locked="0"/>
    </xf>
    <xf numFmtId="0" fontId="51" fillId="7" borderId="0" xfId="0" applyFont="1" applyFill="1" applyAlignment="1" applyProtection="1">
      <alignment horizontal="left" vertical="center"/>
    </xf>
    <xf numFmtId="3" fontId="29" fillId="7" borderId="0" xfId="0" applyNumberFormat="1" applyFont="1" applyFill="1" applyBorder="1" applyAlignment="1" applyProtection="1">
      <alignment horizontal="center" vertical="center"/>
    </xf>
    <xf numFmtId="0" fontId="29" fillId="7" borderId="22" xfId="0" applyFont="1" applyFill="1" applyBorder="1" applyAlignment="1" applyProtection="1">
      <alignment horizontal="left" vertical="center"/>
    </xf>
    <xf numFmtId="0" fontId="29" fillId="7" borderId="0" xfId="0" applyFont="1" applyFill="1" applyBorder="1" applyAlignment="1" applyProtection="1">
      <alignment horizontal="left" vertical="center"/>
    </xf>
    <xf numFmtId="0" fontId="29" fillId="7" borderId="23" xfId="0" applyFont="1" applyFill="1" applyBorder="1" applyAlignment="1" applyProtection="1">
      <alignment horizontal="left" vertical="center"/>
    </xf>
    <xf numFmtId="3" fontId="31" fillId="3" borderId="17" xfId="0" applyNumberFormat="1" applyFont="1" applyFill="1" applyBorder="1" applyAlignment="1" applyProtection="1">
      <alignment horizontal="center" wrapText="1"/>
    </xf>
    <xf numFmtId="0" fontId="0" fillId="3" borderId="22" xfId="0" applyFill="1" applyBorder="1" applyProtection="1"/>
    <xf numFmtId="0" fontId="25" fillId="0" borderId="0" xfId="0" applyFont="1" applyFill="1" applyBorder="1" applyAlignment="1" applyProtection="1">
      <alignment vertical="center"/>
    </xf>
    <xf numFmtId="0" fontId="0" fillId="0" borderId="22" xfId="0" applyFill="1" applyBorder="1" applyProtection="1"/>
    <xf numFmtId="0" fontId="52" fillId="0" borderId="0" xfId="0" applyFont="1" applyFill="1" applyBorder="1" applyAlignment="1" applyProtection="1">
      <alignment vertical="center"/>
    </xf>
    <xf numFmtId="0" fontId="53" fillId="0" borderId="0" xfId="0" applyFont="1" applyFill="1" applyBorder="1" applyProtection="1"/>
    <xf numFmtId="0" fontId="54" fillId="0" borderId="0" xfId="0" applyFont="1" applyFill="1" applyBorder="1" applyProtection="1"/>
    <xf numFmtId="0" fontId="28" fillId="0" borderId="0" xfId="0" applyFont="1" applyFill="1" applyBorder="1" applyProtection="1"/>
    <xf numFmtId="0" fontId="55" fillId="0" borderId="0" xfId="0" applyFont="1" applyFill="1" applyBorder="1" applyProtection="1"/>
    <xf numFmtId="0" fontId="0" fillId="3" borderId="24" xfId="0" applyFill="1" applyBorder="1" applyAlignment="1" applyProtection="1">
      <alignment horizontal="center"/>
    </xf>
    <xf numFmtId="0" fontId="41" fillId="3" borderId="24" xfId="0" applyFont="1" applyFill="1" applyBorder="1" applyAlignment="1" applyProtection="1">
      <alignment horizontal="center" wrapText="1"/>
    </xf>
    <xf numFmtId="0" fontId="31" fillId="3" borderId="24" xfId="0" applyFont="1" applyFill="1" applyBorder="1" applyAlignment="1" applyProtection="1">
      <alignment horizontal="center" wrapText="1"/>
    </xf>
    <xf numFmtId="4" fontId="31" fillId="3" borderId="24" xfId="0" applyNumberFormat="1" applyFont="1" applyFill="1" applyBorder="1" applyAlignment="1" applyProtection="1">
      <alignment horizontal="center" wrapText="1"/>
    </xf>
    <xf numFmtId="0" fontId="0" fillId="3" borderId="25" xfId="0" applyFill="1" applyBorder="1" applyProtection="1"/>
    <xf numFmtId="0" fontId="43" fillId="0" borderId="24" xfId="0" applyFont="1" applyFill="1" applyBorder="1" applyProtection="1"/>
    <xf numFmtId="0" fontId="43" fillId="0" borderId="25" xfId="0" applyFont="1" applyFill="1" applyBorder="1" applyProtection="1"/>
    <xf numFmtId="0" fontId="52" fillId="0" borderId="24" xfId="0" applyFont="1" applyFill="1" applyBorder="1" applyProtection="1"/>
    <xf numFmtId="0" fontId="0" fillId="0" borderId="24" xfId="0" applyFill="1" applyBorder="1" applyProtection="1"/>
    <xf numFmtId="0" fontId="0" fillId="0" borderId="25" xfId="0" applyFill="1" applyBorder="1" applyProtection="1"/>
    <xf numFmtId="0" fontId="28" fillId="0" borderId="24" xfId="0" applyFont="1" applyFill="1" applyBorder="1" applyProtection="1"/>
    <xf numFmtId="0" fontId="56" fillId="0" borderId="24" xfId="0" applyFont="1" applyFill="1" applyBorder="1" applyProtection="1"/>
    <xf numFmtId="0" fontId="0" fillId="3" borderId="24" xfId="0" applyFill="1" applyBorder="1" applyProtection="1"/>
    <xf numFmtId="0" fontId="57" fillId="3" borderId="0" xfId="0" applyFont="1" applyFill="1" applyBorder="1" applyAlignment="1" applyProtection="1">
      <alignment horizontal="center" vertical="center" wrapText="1"/>
    </xf>
    <xf numFmtId="0" fontId="31" fillId="3" borderId="0" xfId="0" applyFont="1" applyFill="1" applyBorder="1" applyAlignment="1" applyProtection="1">
      <alignment horizontal="left" vertical="center"/>
    </xf>
    <xf numFmtId="0" fontId="42" fillId="3" borderId="0" xfId="0" applyFont="1" applyFill="1" applyBorder="1" applyAlignment="1" applyProtection="1">
      <alignment horizontal="center" vertical="center" wrapText="1"/>
    </xf>
    <xf numFmtId="4" fontId="42" fillId="3" borderId="0" xfId="0" applyNumberFormat="1" applyFont="1" applyFill="1" applyBorder="1" applyAlignment="1" applyProtection="1">
      <alignment horizontal="center" vertical="center" wrapText="1"/>
    </xf>
    <xf numFmtId="3" fontId="42" fillId="3" borderId="0" xfId="0" applyNumberFormat="1" applyFont="1" applyFill="1" applyBorder="1" applyAlignment="1" applyProtection="1">
      <alignment horizontal="center" vertical="center" wrapText="1"/>
    </xf>
    <xf numFmtId="0" fontId="30" fillId="3" borderId="0" xfId="0" applyFont="1" applyFill="1" applyBorder="1" applyAlignment="1" applyProtection="1">
      <alignment horizontal="center"/>
    </xf>
    <xf numFmtId="0" fontId="30" fillId="3" borderId="22" xfId="0" applyFont="1" applyFill="1" applyBorder="1" applyProtection="1"/>
    <xf numFmtId="0" fontId="44" fillId="0" borderId="0" xfId="0" applyFont="1" applyFill="1" applyBorder="1" applyProtection="1"/>
    <xf numFmtId="0" fontId="44" fillId="0" borderId="22" xfId="0" applyFont="1" applyFill="1" applyBorder="1" applyProtection="1"/>
    <xf numFmtId="0" fontId="30" fillId="0" borderId="0" xfId="0" applyFont="1" applyFill="1" applyBorder="1" applyProtection="1"/>
    <xf numFmtId="0" fontId="30" fillId="0" borderId="22" xfId="0" applyFont="1" applyFill="1" applyBorder="1" applyProtection="1"/>
    <xf numFmtId="0" fontId="58" fillId="0" borderId="0" xfId="0" applyFont="1" applyFill="1" applyBorder="1" applyProtection="1"/>
    <xf numFmtId="0" fontId="56" fillId="0" borderId="0" xfId="0" applyFont="1" applyFill="1" applyBorder="1" applyProtection="1"/>
    <xf numFmtId="0" fontId="30" fillId="3" borderId="0" xfId="0" applyFont="1" applyFill="1" applyBorder="1" applyProtection="1"/>
    <xf numFmtId="0" fontId="22" fillId="2" borderId="0" xfId="0" applyFont="1" applyFill="1" applyBorder="1" applyAlignment="1" applyProtection="1">
      <alignment horizontal="center" vertical="center" wrapText="1"/>
    </xf>
    <xf numFmtId="0" fontId="26" fillId="2" borderId="0" xfId="0" applyFont="1" applyFill="1" applyBorder="1" applyAlignment="1" applyProtection="1">
      <alignment horizontal="left" vertical="center"/>
    </xf>
    <xf numFmtId="0" fontId="30" fillId="2" borderId="0" xfId="0" applyFont="1" applyFill="1" applyBorder="1" applyAlignment="1" applyProtection="1">
      <alignment horizontal="center" vertical="center" wrapText="1"/>
    </xf>
    <xf numFmtId="4" fontId="30" fillId="2" borderId="0" xfId="0" applyNumberFormat="1" applyFont="1" applyFill="1" applyBorder="1" applyAlignment="1" applyProtection="1">
      <alignment horizontal="center" vertical="center" wrapText="1"/>
    </xf>
    <xf numFmtId="3" fontId="30" fillId="2" borderId="0" xfId="0" applyNumberFormat="1" applyFont="1" applyFill="1" applyBorder="1" applyAlignment="1" applyProtection="1">
      <alignment horizontal="center" vertical="center" wrapText="1"/>
    </xf>
    <xf numFmtId="0" fontId="30" fillId="2" borderId="0" xfId="0" applyFont="1" applyFill="1" applyBorder="1" applyAlignment="1" applyProtection="1">
      <alignment horizontal="center"/>
    </xf>
    <xf numFmtId="0" fontId="30" fillId="2" borderId="22" xfId="0" applyFont="1" applyFill="1" applyBorder="1" applyProtection="1"/>
    <xf numFmtId="0" fontId="30" fillId="2" borderId="0" xfId="0" applyFont="1" applyFill="1" applyBorder="1" applyProtection="1"/>
    <xf numFmtId="0" fontId="28" fillId="0" borderId="0" xfId="0" applyFont="1" applyFill="1" applyBorder="1" applyAlignment="1" applyProtection="1">
      <alignment horizontal="justify" vertical="center" wrapText="1"/>
    </xf>
    <xf numFmtId="4" fontId="28" fillId="0" borderId="0" xfId="0" applyNumberFormat="1" applyFont="1" applyFill="1" applyBorder="1" applyAlignment="1" applyProtection="1">
      <alignment horizontal="center" vertical="center" wrapText="1"/>
    </xf>
    <xf numFmtId="3" fontId="28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11" fontId="0" fillId="0" borderId="0" xfId="0" applyNumberFormat="1" applyFill="1" applyBorder="1" applyAlignment="1" applyProtection="1">
      <alignment horizontal="right"/>
    </xf>
    <xf numFmtId="11" fontId="0" fillId="0" borderId="22" xfId="0" applyNumberFormat="1" applyFill="1" applyBorder="1" applyAlignment="1" applyProtection="1">
      <alignment horizontal="right"/>
    </xf>
    <xf numFmtId="0" fontId="0" fillId="0" borderId="0" xfId="0" applyNumberFormat="1" applyFill="1" applyBorder="1" applyProtection="1"/>
    <xf numFmtId="0" fontId="0" fillId="0" borderId="0" xfId="0" applyFill="1" applyBorder="1" applyAlignment="1" applyProtection="1">
      <alignment horizontal="right"/>
    </xf>
    <xf numFmtId="0" fontId="0" fillId="0" borderId="22" xfId="0" applyFill="1" applyBorder="1" applyAlignment="1" applyProtection="1">
      <alignment horizontal="right"/>
    </xf>
    <xf numFmtId="11" fontId="0" fillId="0" borderId="0" xfId="0" applyNumberFormat="1" applyFill="1" applyBorder="1" applyProtection="1"/>
    <xf numFmtId="11" fontId="0" fillId="0" borderId="22" xfId="0" applyNumberFormat="1" applyFill="1" applyBorder="1" applyProtection="1"/>
    <xf numFmtId="0" fontId="56" fillId="0" borderId="0" xfId="0" applyFont="1" applyFill="1" applyBorder="1" applyAlignment="1" applyProtection="1">
      <alignment horizontal="center" vertical="center" wrapText="1"/>
    </xf>
    <xf numFmtId="11" fontId="44" fillId="0" borderId="0" xfId="0" applyNumberFormat="1" applyFont="1" applyFill="1" applyBorder="1" applyAlignment="1" applyProtection="1">
      <alignment horizontal="right"/>
    </xf>
    <xf numFmtId="0" fontId="28" fillId="0" borderId="26" xfId="0" applyFont="1" applyFill="1" applyBorder="1" applyAlignment="1" applyProtection="1">
      <alignment horizontal="center" vertical="center" wrapText="1"/>
    </xf>
    <xf numFmtId="0" fontId="28" fillId="0" borderId="26" xfId="0" applyFont="1" applyFill="1" applyBorder="1" applyAlignment="1" applyProtection="1">
      <alignment horizontal="justify" vertical="center" wrapText="1"/>
    </xf>
    <xf numFmtId="4" fontId="28" fillId="0" borderId="26" xfId="0" applyNumberFormat="1" applyFont="1" applyFill="1" applyBorder="1" applyAlignment="1" applyProtection="1">
      <alignment horizontal="center" vertical="center" wrapText="1"/>
    </xf>
    <xf numFmtId="3" fontId="28" fillId="0" borderId="26" xfId="0" applyNumberFormat="1" applyFont="1" applyFill="1" applyBorder="1" applyAlignment="1" applyProtection="1">
      <alignment horizontal="center" vertical="center" wrapText="1"/>
    </xf>
    <xf numFmtId="0" fontId="0" fillId="0" borderId="26" xfId="0" applyFill="1" applyBorder="1" applyAlignment="1" applyProtection="1">
      <alignment horizontal="center"/>
    </xf>
    <xf numFmtId="0" fontId="0" fillId="0" borderId="27" xfId="0" applyFill="1" applyBorder="1" applyProtection="1"/>
    <xf numFmtId="0" fontId="0" fillId="0" borderId="26" xfId="0" applyFill="1" applyBorder="1" applyAlignment="1" applyProtection="1">
      <alignment horizontal="right"/>
    </xf>
    <xf numFmtId="0" fontId="0" fillId="0" borderId="27" xfId="0" applyFill="1" applyBorder="1" applyAlignment="1" applyProtection="1">
      <alignment horizontal="right"/>
    </xf>
    <xf numFmtId="0" fontId="0" fillId="0" borderId="26" xfId="0" applyFill="1" applyBorder="1" applyProtection="1"/>
    <xf numFmtId="4" fontId="56" fillId="0" borderId="0" xfId="0" applyNumberFormat="1" applyFont="1" applyFill="1" applyBorder="1" applyAlignment="1" applyProtection="1">
      <alignment horizontal="center" vertical="center" wrapText="1"/>
    </xf>
    <xf numFmtId="0" fontId="59" fillId="0" borderId="0" xfId="0" applyFont="1" applyFill="1" applyBorder="1" applyAlignment="1" applyProtection="1">
      <alignment horizontal="justify" vertical="center" wrapText="1"/>
    </xf>
    <xf numFmtId="11" fontId="59" fillId="0" borderId="0" xfId="0" applyNumberFormat="1" applyFont="1" applyFill="1" applyBorder="1" applyAlignment="1" applyProtection="1">
      <alignment horizontal="right"/>
    </xf>
    <xf numFmtId="11" fontId="28" fillId="0" borderId="0" xfId="0" applyNumberFormat="1" applyFont="1" applyFill="1" applyBorder="1" applyAlignment="1" applyProtection="1">
      <alignment horizontal="right"/>
    </xf>
    <xf numFmtId="3" fontId="28" fillId="11" borderId="0" xfId="0" applyNumberFormat="1" applyFont="1" applyFill="1" applyBorder="1" applyAlignment="1" applyProtection="1">
      <alignment horizontal="center" vertical="center" wrapText="1"/>
    </xf>
    <xf numFmtId="0" fontId="44" fillId="0" borderId="0" xfId="0" applyFont="1" applyFill="1" applyBorder="1" applyAlignment="1" applyProtection="1">
      <alignment horizontal="right"/>
    </xf>
    <xf numFmtId="0" fontId="56" fillId="0" borderId="0" xfId="0" applyFont="1" applyFill="1" applyBorder="1" applyAlignment="1" applyProtection="1">
      <alignment horizontal="right"/>
    </xf>
    <xf numFmtId="0" fontId="56" fillId="0" borderId="22" xfId="0" applyFont="1" applyFill="1" applyBorder="1" applyAlignment="1" applyProtection="1">
      <alignment horizontal="right"/>
    </xf>
    <xf numFmtId="0" fontId="32" fillId="0" borderId="0" xfId="0" applyFont="1" applyFill="1" applyBorder="1" applyProtection="1"/>
    <xf numFmtId="0" fontId="32" fillId="0" borderId="22" xfId="0" applyFont="1" applyFill="1" applyBorder="1" applyProtection="1"/>
    <xf numFmtId="11" fontId="56" fillId="0" borderId="0" xfId="0" applyNumberFormat="1" applyFont="1" applyFill="1" applyBorder="1" applyAlignment="1" applyProtection="1">
      <alignment horizontal="right"/>
    </xf>
    <xf numFmtId="2" fontId="0" fillId="0" borderId="0" xfId="0" applyNumberFormat="1" applyFill="1" applyBorder="1" applyProtection="1"/>
    <xf numFmtId="2" fontId="0" fillId="0" borderId="0" xfId="0" applyNumberFormat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22" xfId="0" applyBorder="1" applyAlignment="1" applyProtection="1"/>
    <xf numFmtId="0" fontId="26" fillId="0" borderId="0" xfId="0" applyFont="1" applyFill="1" applyBorder="1" applyAlignment="1" applyProtection="1">
      <alignment horizontal="left" vertical="center"/>
    </xf>
    <xf numFmtId="0" fontId="30" fillId="0" borderId="0" xfId="0" applyFont="1" applyFill="1" applyBorder="1" applyAlignment="1" applyProtection="1">
      <alignment horizontal="center" vertical="center" wrapText="1"/>
    </xf>
    <xf numFmtId="4" fontId="30" fillId="0" borderId="0" xfId="0" applyNumberFormat="1" applyFont="1" applyFill="1" applyBorder="1" applyAlignment="1" applyProtection="1">
      <alignment horizontal="center" vertical="center" wrapText="1"/>
    </xf>
    <xf numFmtId="3" fontId="30" fillId="0" borderId="0" xfId="0" applyNumberFormat="1" applyFont="1" applyFill="1" applyBorder="1" applyAlignment="1" applyProtection="1">
      <alignment horizontal="center" vertical="center" wrapText="1"/>
    </xf>
    <xf numFmtId="0" fontId="0" fillId="0" borderId="22" xfId="0" applyFill="1" applyBorder="1" applyAlignment="1" applyProtection="1"/>
    <xf numFmtId="0" fontId="30" fillId="0" borderId="0" xfId="0" applyFont="1" applyFill="1" applyBorder="1" applyAlignment="1" applyProtection="1">
      <alignment horizontal="center"/>
    </xf>
    <xf numFmtId="11" fontId="56" fillId="0" borderId="22" xfId="0" applyNumberFormat="1" applyFont="1" applyFill="1" applyBorder="1" applyAlignment="1" applyProtection="1">
      <alignment horizontal="right"/>
    </xf>
    <xf numFmtId="0" fontId="50" fillId="0" borderId="0" xfId="0" applyFont="1" applyFill="1" applyBorder="1" applyAlignment="1" applyProtection="1">
      <alignment horizontal="center"/>
    </xf>
    <xf numFmtId="0" fontId="50" fillId="0" borderId="22" xfId="0" applyFont="1" applyFill="1" applyBorder="1" applyProtection="1"/>
    <xf numFmtId="0" fontId="28" fillId="2" borderId="0" xfId="0" applyFont="1" applyFill="1" applyBorder="1" applyAlignment="1" applyProtection="1">
      <alignment horizontal="center" vertical="center" wrapText="1"/>
    </xf>
    <xf numFmtId="0" fontId="28" fillId="2" borderId="0" xfId="0" applyFont="1" applyFill="1" applyBorder="1" applyAlignment="1" applyProtection="1">
      <alignment horizontal="justify" vertical="center" wrapText="1"/>
    </xf>
    <xf numFmtId="4" fontId="28" fillId="2" borderId="0" xfId="0" applyNumberFormat="1" applyFont="1" applyFill="1" applyBorder="1" applyAlignment="1" applyProtection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center"/>
    </xf>
    <xf numFmtId="0" fontId="0" fillId="2" borderId="22" xfId="0" applyFill="1" applyBorder="1" applyProtection="1"/>
    <xf numFmtId="0" fontId="0" fillId="2" borderId="0" xfId="0" applyFill="1" applyBorder="1" applyAlignment="1" applyProtection="1">
      <alignment horizontal="right"/>
    </xf>
    <xf numFmtId="0" fontId="0" fillId="2" borderId="22" xfId="0" applyFill="1" applyBorder="1" applyAlignment="1" applyProtection="1">
      <alignment horizontal="right"/>
    </xf>
    <xf numFmtId="0" fontId="0" fillId="2" borderId="0" xfId="0" applyFill="1" applyBorder="1" applyProtection="1"/>
    <xf numFmtId="0" fontId="0" fillId="2" borderId="0" xfId="0" applyFill="1" applyProtection="1"/>
    <xf numFmtId="3" fontId="0" fillId="0" borderId="17" xfId="0" applyNumberFormat="1" applyFont="1" applyBorder="1" applyAlignment="1" applyProtection="1">
      <alignment horizontal="center"/>
    </xf>
    <xf numFmtId="0" fontId="0" fillId="0" borderId="22" xfId="0" applyBorder="1" applyProtection="1"/>
    <xf numFmtId="0" fontId="0" fillId="0" borderId="23" xfId="0" applyBorder="1" applyProtection="1"/>
    <xf numFmtId="0" fontId="28" fillId="0" borderId="24" xfId="0" applyFont="1" applyFill="1" applyBorder="1" applyAlignment="1" applyProtection="1">
      <alignment horizontal="center" vertical="center" wrapText="1"/>
    </xf>
    <xf numFmtId="0" fontId="0" fillId="0" borderId="25" xfId="0" applyBorder="1" applyProtection="1"/>
    <xf numFmtId="0" fontId="0" fillId="0" borderId="24" xfId="0" applyBorder="1" applyProtection="1"/>
    <xf numFmtId="0" fontId="0" fillId="0" borderId="28" xfId="0" applyBorder="1" applyProtection="1"/>
    <xf numFmtId="0" fontId="0" fillId="0" borderId="0" xfId="0" applyFont="1" applyProtection="1"/>
    <xf numFmtId="0" fontId="0" fillId="12" borderId="0" xfId="0" applyFill="1" applyAlignment="1" applyProtection="1">
      <alignment horizontal="center"/>
    </xf>
    <xf numFmtId="0" fontId="0" fillId="12" borderId="0" xfId="0" applyFont="1" applyFill="1" applyProtection="1"/>
    <xf numFmtId="0" fontId="0" fillId="12" borderId="0" xfId="0" applyFont="1" applyFill="1" applyAlignment="1" applyProtection="1">
      <alignment horizontal="center"/>
    </xf>
    <xf numFmtId="4" fontId="0" fillId="12" borderId="0" xfId="0" applyNumberFormat="1" applyFont="1" applyFill="1" applyAlignment="1" applyProtection="1">
      <alignment horizontal="center"/>
    </xf>
    <xf numFmtId="0" fontId="0" fillId="12" borderId="0" xfId="0" applyFill="1" applyBorder="1" applyAlignment="1" applyProtection="1">
      <alignment horizontal="center"/>
    </xf>
    <xf numFmtId="0" fontId="0" fillId="12" borderId="22" xfId="0" applyFill="1" applyBorder="1" applyProtection="1"/>
    <xf numFmtId="0" fontId="0" fillId="12" borderId="0" xfId="0" applyFill="1" applyBorder="1" applyProtection="1"/>
    <xf numFmtId="0" fontId="0" fillId="12" borderId="0" xfId="0" applyFill="1" applyProtection="1"/>
    <xf numFmtId="0" fontId="15" fillId="0" borderId="0" xfId="0" applyFont="1" applyFill="1" applyBorder="1" applyAlignment="1" applyProtection="1">
      <alignment horizontal="center"/>
    </xf>
    <xf numFmtId="0" fontId="15" fillId="0" borderId="22" xfId="0" applyFont="1" applyFill="1" applyBorder="1" applyProtection="1"/>
    <xf numFmtId="11" fontId="60" fillId="0" borderId="0" xfId="0" applyNumberFormat="1" applyFont="1" applyFill="1" applyBorder="1" applyAlignment="1" applyProtection="1">
      <alignment horizontal="left"/>
    </xf>
    <xf numFmtId="11" fontId="60" fillId="0" borderId="22" xfId="0" applyNumberFormat="1" applyFont="1" applyFill="1" applyBorder="1" applyAlignment="1" applyProtection="1">
      <alignment horizontal="left"/>
    </xf>
    <xf numFmtId="0" fontId="15" fillId="0" borderId="0" xfId="0" applyFont="1" applyFill="1" applyBorder="1" applyProtection="1"/>
    <xf numFmtId="0" fontId="15" fillId="0" borderId="0" xfId="0" applyFont="1" applyProtection="1"/>
    <xf numFmtId="0" fontId="29" fillId="3" borderId="0" xfId="0" applyFont="1" applyFill="1" applyAlignment="1" applyProtection="1">
      <alignment horizontal="left" vertical="center"/>
    </xf>
    <xf numFmtId="0" fontId="30" fillId="3" borderId="13" xfId="0" applyFont="1" applyFill="1" applyBorder="1" applyAlignment="1" applyProtection="1">
      <alignment horizontal="left" vertical="center" wrapText="1"/>
    </xf>
    <xf numFmtId="0" fontId="30" fillId="3" borderId="9" xfId="0" applyFont="1" applyFill="1" applyBorder="1" applyAlignment="1" applyProtection="1">
      <alignment horizontal="center" vertical="center" wrapText="1"/>
    </xf>
    <xf numFmtId="0" fontId="30" fillId="3" borderId="9" xfId="0" applyFont="1" applyFill="1" applyBorder="1" applyAlignment="1" applyProtection="1">
      <alignment horizontal="left"/>
    </xf>
    <xf numFmtId="0" fontId="30" fillId="3" borderId="9" xfId="0" applyFont="1" applyFill="1" applyBorder="1" applyProtection="1"/>
    <xf numFmtId="0" fontId="27" fillId="3" borderId="0" xfId="0" applyFont="1" applyFill="1" applyAlignment="1" applyProtection="1">
      <alignment horizontal="left" vertical="center" wrapText="1"/>
    </xf>
    <xf numFmtId="0" fontId="27" fillId="3" borderId="0" xfId="0" applyFont="1" applyFill="1" applyBorder="1" applyAlignment="1" applyProtection="1">
      <alignment horizontal="left" vertical="center" wrapText="1"/>
    </xf>
    <xf numFmtId="0" fontId="27" fillId="3" borderId="0" xfId="0" applyFont="1" applyFill="1" applyBorder="1" applyAlignment="1" applyProtection="1">
      <alignment horizontal="justify" vertical="center" wrapText="1"/>
    </xf>
    <xf numFmtId="0" fontId="28" fillId="3" borderId="9" xfId="0" applyFont="1" applyFill="1" applyBorder="1" applyAlignment="1" applyProtection="1">
      <alignment horizontal="center" vertical="center" wrapText="1"/>
    </xf>
    <xf numFmtId="0" fontId="27" fillId="3" borderId="9" xfId="0" applyFont="1" applyFill="1" applyBorder="1" applyAlignment="1" applyProtection="1">
      <alignment horizontal="justify" vertical="center" wrapText="1"/>
    </xf>
    <xf numFmtId="0" fontId="28" fillId="3" borderId="0" xfId="0" applyFont="1" applyFill="1" applyBorder="1" applyAlignment="1" applyProtection="1">
      <alignment horizontal="center" vertical="center" wrapText="1"/>
    </xf>
    <xf numFmtId="0" fontId="30" fillId="3" borderId="13" xfId="0" applyFont="1" applyFill="1" applyBorder="1" applyProtection="1"/>
    <xf numFmtId="0" fontId="50" fillId="3" borderId="0" xfId="0" applyFont="1" applyFill="1" applyBorder="1" applyProtection="1"/>
    <xf numFmtId="11" fontId="44" fillId="0" borderId="0" xfId="0" applyNumberFormat="1" applyFont="1"/>
    <xf numFmtId="0" fontId="44" fillId="0" borderId="0" xfId="0" applyFont="1"/>
    <xf numFmtId="4" fontId="28" fillId="6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3" borderId="0" xfId="0" applyFont="1" applyFill="1" applyAlignment="1" applyProtection="1">
      <alignment horizontal="left"/>
    </xf>
    <xf numFmtId="4" fontId="22" fillId="0" borderId="8" xfId="0" applyNumberFormat="1" applyFont="1" applyFill="1" applyBorder="1" applyAlignment="1" applyProtection="1">
      <alignment horizontal="center" vertical="center" wrapText="1"/>
    </xf>
    <xf numFmtId="0" fontId="61" fillId="0" borderId="0" xfId="0" applyFont="1" applyFill="1" applyBorder="1" applyAlignment="1" applyProtection="1">
      <alignment horizontal="center" vertical="center" wrapText="1"/>
    </xf>
    <xf numFmtId="4" fontId="61" fillId="0" borderId="0" xfId="0" applyNumberFormat="1" applyFont="1" applyFill="1" applyBorder="1" applyAlignment="1" applyProtection="1">
      <alignment horizontal="center" vertical="center" wrapText="1"/>
    </xf>
    <xf numFmtId="0" fontId="56" fillId="10" borderId="0" xfId="0" applyFont="1" applyFill="1" applyBorder="1" applyAlignment="1" applyProtection="1">
      <alignment horizontal="right"/>
    </xf>
    <xf numFmtId="0" fontId="62" fillId="0" borderId="22" xfId="0" applyFont="1" applyFill="1" applyBorder="1" applyProtection="1"/>
    <xf numFmtId="11" fontId="0" fillId="0" borderId="24" xfId="0" applyNumberFormat="1" applyFill="1" applyBorder="1" applyAlignment="1" applyProtection="1">
      <alignment horizontal="right"/>
    </xf>
    <xf numFmtId="11" fontId="0" fillId="2" borderId="0" xfId="0" applyNumberFormat="1" applyFill="1" applyBorder="1" applyAlignment="1" applyProtection="1">
      <alignment horizontal="right"/>
    </xf>
    <xf numFmtId="4" fontId="28" fillId="0" borderId="24" xfId="0" applyNumberFormat="1" applyFont="1" applyFill="1" applyBorder="1" applyAlignment="1" applyProtection="1">
      <alignment horizontal="center" vertical="center" wrapText="1"/>
    </xf>
    <xf numFmtId="3" fontId="28" fillId="0" borderId="24" xfId="0" applyNumberFormat="1" applyFont="1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right"/>
    </xf>
    <xf numFmtId="0" fontId="0" fillId="0" borderId="25" xfId="0" applyFill="1" applyBorder="1" applyAlignment="1" applyProtection="1">
      <alignment horizontal="right"/>
    </xf>
    <xf numFmtId="0" fontId="28" fillId="0" borderId="1" xfId="0" applyFont="1" applyFill="1" applyBorder="1" applyAlignment="1" applyProtection="1">
      <alignment horizontal="center" vertical="center" wrapText="1"/>
    </xf>
    <xf numFmtId="0" fontId="28" fillId="0" borderId="1" xfId="0" applyFont="1" applyFill="1" applyBorder="1" applyAlignment="1" applyProtection="1">
      <alignment horizontal="justify" vertical="center" wrapText="1"/>
    </xf>
    <xf numFmtId="4" fontId="28" fillId="0" borderId="1" xfId="0" applyNumberFormat="1" applyFont="1" applyFill="1" applyBorder="1" applyAlignment="1" applyProtection="1">
      <alignment horizontal="center" vertical="center" wrapText="1"/>
    </xf>
    <xf numFmtId="3" fontId="28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/>
    </xf>
    <xf numFmtId="0" fontId="0" fillId="0" borderId="29" xfId="0" applyFill="1" applyBorder="1" applyProtection="1"/>
    <xf numFmtId="0" fontId="56" fillId="0" borderId="1" xfId="0" applyFont="1" applyFill="1" applyBorder="1" applyAlignment="1" applyProtection="1">
      <alignment horizontal="right"/>
    </xf>
    <xf numFmtId="11" fontId="56" fillId="0" borderId="1" xfId="0" applyNumberFormat="1" applyFont="1" applyFill="1" applyBorder="1" applyAlignment="1" applyProtection="1">
      <alignment horizontal="right"/>
    </xf>
    <xf numFmtId="0" fontId="56" fillId="0" borderId="29" xfId="0" applyFont="1" applyFill="1" applyBorder="1" applyAlignment="1" applyProtection="1">
      <alignment horizontal="right"/>
    </xf>
    <xf numFmtId="0" fontId="0" fillId="0" borderId="1" xfId="0" applyBorder="1" applyProtection="1"/>
    <xf numFmtId="0" fontId="0" fillId="0" borderId="1" xfId="0" applyFill="1" applyBorder="1" applyProtection="1"/>
    <xf numFmtId="11" fontId="0" fillId="0" borderId="1" xfId="0" applyNumberFormat="1" applyFill="1" applyBorder="1" applyAlignment="1" applyProtection="1">
      <alignment horizontal="right"/>
    </xf>
    <xf numFmtId="0" fontId="0" fillId="3" borderId="1" xfId="0" applyFill="1" applyBorder="1" applyProtection="1"/>
    <xf numFmtId="0" fontId="28" fillId="0" borderId="24" xfId="0" applyFont="1" applyFill="1" applyBorder="1" applyAlignment="1" applyProtection="1">
      <alignment horizontal="justify" vertical="center" wrapText="1"/>
    </xf>
    <xf numFmtId="3" fontId="28" fillId="11" borderId="24" xfId="0" applyNumberFormat="1" applyFont="1" applyFill="1" applyBorder="1" applyAlignment="1" applyProtection="1">
      <alignment horizontal="center" vertical="center" wrapText="1"/>
    </xf>
    <xf numFmtId="0" fontId="44" fillId="0" borderId="24" xfId="0" applyFont="1" applyBorder="1"/>
    <xf numFmtId="11" fontId="44" fillId="0" borderId="24" xfId="0" applyNumberFormat="1" applyFont="1" applyBorder="1"/>
    <xf numFmtId="11" fontId="0" fillId="0" borderId="25" xfId="0" applyNumberFormat="1" applyFill="1" applyBorder="1" applyAlignment="1" applyProtection="1">
      <alignment horizontal="right"/>
    </xf>
    <xf numFmtId="0" fontId="43" fillId="0" borderId="0" xfId="0" applyFont="1" applyFill="1" applyBorder="1" applyProtection="1"/>
    <xf numFmtId="0" fontId="27" fillId="0" borderId="0" xfId="0" applyFont="1" applyFill="1" applyBorder="1" applyAlignment="1" applyProtection="1">
      <alignment horizontal="center" vertical="center" wrapText="1"/>
    </xf>
    <xf numFmtId="4" fontId="0" fillId="0" borderId="24" xfId="0" applyNumberFormat="1" applyFont="1" applyFill="1" applyBorder="1" applyAlignment="1" applyProtection="1">
      <alignment horizontal="center"/>
    </xf>
    <xf numFmtId="3" fontId="0" fillId="0" borderId="30" xfId="0" applyNumberFormat="1" applyFont="1" applyFill="1" applyBorder="1" applyAlignment="1" applyProtection="1">
      <alignment horizontal="center"/>
    </xf>
    <xf numFmtId="4" fontId="0" fillId="0" borderId="0" xfId="0" applyNumberFormat="1" applyFont="1" applyFill="1" applyAlignment="1" applyProtection="1">
      <alignment horizontal="center"/>
    </xf>
    <xf numFmtId="3" fontId="0" fillId="0" borderId="17" xfId="0" applyNumberFormat="1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28" fillId="8" borderId="13" xfId="0" applyFont="1" applyFill="1" applyBorder="1" applyAlignment="1" applyProtection="1">
      <alignment horizontal="center" vertical="center" wrapText="1"/>
    </xf>
    <xf numFmtId="0" fontId="22" fillId="8" borderId="13" xfId="0" applyFont="1" applyFill="1" applyBorder="1" applyAlignment="1" applyProtection="1">
      <alignment horizontal="justify" vertical="center" wrapText="1"/>
    </xf>
    <xf numFmtId="0" fontId="28" fillId="6" borderId="13" xfId="0" applyFont="1" applyFill="1" applyBorder="1" applyAlignment="1" applyProtection="1">
      <alignment horizontal="center" vertical="center" wrapText="1"/>
      <protection locked="0"/>
    </xf>
    <xf numFmtId="0" fontId="28" fillId="0" borderId="13" xfId="0" applyFont="1" applyFill="1" applyBorder="1" applyAlignment="1" applyProtection="1">
      <alignment horizontal="center" vertical="center" wrapText="1"/>
    </xf>
    <xf numFmtId="0" fontId="27" fillId="0" borderId="13" xfId="0" applyFont="1" applyBorder="1" applyAlignment="1" applyProtection="1">
      <alignment horizontal="justify" vertical="center" wrapText="1"/>
      <protection locked="0"/>
    </xf>
    <xf numFmtId="0" fontId="0" fillId="3" borderId="13" xfId="0" applyFill="1" applyBorder="1" applyProtection="1"/>
    <xf numFmtId="0" fontId="0" fillId="0" borderId="13" xfId="0" applyBorder="1" applyProtection="1"/>
    <xf numFmtId="11" fontId="63" fillId="0" borderId="0" xfId="0" applyNumberFormat="1" applyFont="1" applyFill="1" applyBorder="1" applyAlignment="1" applyProtection="1">
      <alignment horizontal="right"/>
    </xf>
    <xf numFmtId="0" fontId="63" fillId="0" borderId="0" xfId="0" applyFont="1" applyFill="1" applyBorder="1" applyAlignment="1" applyProtection="1">
      <alignment horizontal="justify" vertical="center" wrapText="1"/>
    </xf>
    <xf numFmtId="2" fontId="17" fillId="13" borderId="5" xfId="0" applyNumberFormat="1" applyFont="1" applyFill="1" applyBorder="1" applyAlignment="1" applyProtection="1">
      <alignment horizontal="left" vertical="center" wrapText="1"/>
      <protection locked="0"/>
    </xf>
    <xf numFmtId="0" fontId="0" fillId="14" borderId="0" xfId="0" applyFill="1" applyProtection="1"/>
    <xf numFmtId="0" fontId="28" fillId="15" borderId="7" xfId="0" applyFont="1" applyFill="1" applyBorder="1" applyAlignment="1" applyProtection="1">
      <alignment horizontal="center" vertical="center" wrapText="1"/>
      <protection locked="0"/>
    </xf>
    <xf numFmtId="0" fontId="28" fillId="15" borderId="11" xfId="0" applyFont="1" applyFill="1" applyBorder="1" applyAlignment="1" applyProtection="1">
      <alignment horizontal="center" vertical="center" wrapText="1"/>
      <protection locked="0"/>
    </xf>
    <xf numFmtId="4" fontId="28" fillId="15" borderId="7" xfId="0" applyNumberFormat="1" applyFont="1" applyFill="1" applyBorder="1" applyAlignment="1" applyProtection="1">
      <alignment horizontal="center" vertical="center" wrapText="1"/>
      <protection locked="0"/>
    </xf>
    <xf numFmtId="4" fontId="28" fillId="15" borderId="8" xfId="0" applyNumberFormat="1" applyFont="1" applyFill="1" applyBorder="1" applyAlignment="1" applyProtection="1">
      <alignment horizontal="center" vertical="center" wrapText="1"/>
      <protection locked="0"/>
    </xf>
    <xf numFmtId="0" fontId="28" fillId="15" borderId="31" xfId="0" applyFont="1" applyFill="1" applyBorder="1" applyAlignment="1" applyProtection="1">
      <alignment horizontal="center" vertical="center" wrapText="1"/>
      <protection locked="0"/>
    </xf>
    <xf numFmtId="0" fontId="28" fillId="8" borderId="8" xfId="0" applyFont="1" applyFill="1" applyBorder="1" applyAlignment="1" applyProtection="1">
      <alignment horizontal="left" vertical="center" wrapText="1"/>
    </xf>
    <xf numFmtId="0" fontId="22" fillId="8" borderId="32" xfId="0" applyFont="1" applyFill="1" applyBorder="1" applyAlignment="1" applyProtection="1">
      <alignment horizontal="justify" vertical="center" wrapText="1"/>
    </xf>
    <xf numFmtId="0" fontId="46" fillId="9" borderId="0" xfId="0" applyFont="1" applyFill="1" applyAlignment="1" applyProtection="1">
      <alignment horizontal="left" vertical="top" wrapText="1"/>
    </xf>
    <xf numFmtId="0" fontId="46" fillId="9" borderId="0" xfId="0" applyFont="1" applyFill="1" applyBorder="1" applyAlignment="1" applyProtection="1">
      <alignment horizontal="left" vertical="top" wrapText="1"/>
    </xf>
    <xf numFmtId="0" fontId="21" fillId="0" borderId="0" xfId="0" applyFont="1" applyFill="1" applyBorder="1" applyProtection="1"/>
    <xf numFmtId="0" fontId="0" fillId="0" borderId="33" xfId="0" applyBorder="1" applyProtection="1"/>
    <xf numFmtId="0" fontId="0" fillId="0" borderId="34" xfId="0" applyBorder="1" applyProtection="1"/>
    <xf numFmtId="11" fontId="44" fillId="0" borderId="0" xfId="0" applyNumberFormat="1" applyFont="1" applyBorder="1"/>
    <xf numFmtId="11" fontId="0" fillId="0" borderId="26" xfId="0" applyNumberFormat="1" applyFill="1" applyBorder="1" applyAlignment="1" applyProtection="1">
      <alignment horizontal="right"/>
    </xf>
    <xf numFmtId="0" fontId="15" fillId="0" borderId="33" xfId="0" applyFont="1" applyBorder="1" applyProtection="1"/>
    <xf numFmtId="0" fontId="22" fillId="0" borderId="14" xfId="0" applyFont="1" applyFill="1" applyBorder="1" applyAlignment="1">
      <alignment horizontal="center" vertical="center" wrapText="1"/>
    </xf>
    <xf numFmtId="0" fontId="28" fillId="0" borderId="11" xfId="0" applyFont="1" applyFill="1" applyBorder="1" applyAlignment="1" applyProtection="1">
      <alignment horizontal="center" vertical="center" wrapText="1"/>
      <protection locked="0"/>
    </xf>
    <xf numFmtId="0" fontId="28" fillId="0" borderId="7" xfId="0" applyFont="1" applyFill="1" applyBorder="1" applyAlignment="1" applyProtection="1">
      <alignment horizontal="center" vertical="center" wrapText="1"/>
      <protection locked="0"/>
    </xf>
    <xf numFmtId="0" fontId="30" fillId="2" borderId="13" xfId="0" applyFont="1" applyFill="1" applyBorder="1" applyAlignment="1" applyProtection="1">
      <alignment horizontal="center" vertical="center" wrapText="1"/>
      <protection locked="0"/>
    </xf>
    <xf numFmtId="0" fontId="47" fillId="2" borderId="13" xfId="0" applyFont="1" applyFill="1" applyBorder="1" applyAlignment="1" applyProtection="1">
      <alignment horizontal="center" vertical="center"/>
      <protection locked="0"/>
    </xf>
    <xf numFmtId="0" fontId="28" fillId="0" borderId="19" xfId="0" applyFont="1" applyFill="1" applyBorder="1" applyAlignment="1" applyProtection="1">
      <alignment horizontal="center" vertical="center" wrapText="1"/>
    </xf>
    <xf numFmtId="49" fontId="0" fillId="0" borderId="4" xfId="0" applyNumberFormat="1" applyFont="1" applyBorder="1" applyAlignment="1" applyProtection="1">
      <alignment horizontal="left" vertical="center" wrapText="1"/>
      <protection locked="0"/>
    </xf>
    <xf numFmtId="49" fontId="0" fillId="0" borderId="5" xfId="0" applyNumberFormat="1" applyFont="1" applyBorder="1" applyAlignment="1" applyProtection="1">
      <alignment horizontal="left" vertical="center" wrapText="1"/>
      <protection locked="0"/>
    </xf>
    <xf numFmtId="49" fontId="0" fillId="0" borderId="6" xfId="0" applyNumberFormat="1" applyFont="1" applyBorder="1" applyAlignment="1" applyProtection="1">
      <alignment horizontal="left" vertical="center" wrapText="1"/>
      <protection locked="0"/>
    </xf>
    <xf numFmtId="49" fontId="0" fillId="3" borderId="35" xfId="0" applyNumberFormat="1" applyFont="1" applyFill="1" applyBorder="1" applyAlignment="1" applyProtection="1">
      <alignment horizontal="left" vertical="center" wrapText="1"/>
      <protection locked="0"/>
    </xf>
    <xf numFmtId="4" fontId="22" fillId="6" borderId="11" xfId="0" applyNumberFormat="1" applyFont="1" applyFill="1" applyBorder="1" applyAlignment="1" applyProtection="1">
      <alignment horizontal="center" vertical="center" wrapText="1"/>
    </xf>
    <xf numFmtId="4" fontId="22" fillId="6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13" xfId="0" applyFont="1" applyBorder="1" applyAlignment="1" applyProtection="1">
      <alignment horizontal="center" vertical="center" wrapText="1"/>
    </xf>
    <xf numFmtId="2" fontId="17" fillId="0" borderId="5" xfId="0" applyNumberFormat="1" applyFont="1" applyBorder="1" applyAlignment="1" applyProtection="1">
      <alignment horizontal="left" vertical="center" wrapText="1"/>
      <protection locked="0"/>
    </xf>
    <xf numFmtId="0" fontId="30" fillId="2" borderId="0" xfId="0" applyFont="1" applyFill="1" applyBorder="1" applyAlignment="1" applyProtection="1">
      <alignment horizontal="left" vertical="center"/>
    </xf>
    <xf numFmtId="11" fontId="0" fillId="0" borderId="0" xfId="0" applyNumberFormat="1"/>
    <xf numFmtId="11" fontId="0" fillId="0" borderId="24" xfId="0" applyNumberFormat="1" applyBorder="1"/>
    <xf numFmtId="11" fontId="0" fillId="0" borderId="0" xfId="0" applyNumberFormat="1" applyBorder="1"/>
    <xf numFmtId="11" fontId="0" fillId="0" borderId="26" xfId="0" applyNumberFormat="1" applyBorder="1"/>
    <xf numFmtId="2" fontId="0" fillId="0" borderId="22" xfId="0" applyNumberFormat="1" applyFill="1" applyBorder="1" applyProtection="1"/>
    <xf numFmtId="2" fontId="0" fillId="0" borderId="26" xfId="0" applyNumberFormat="1" applyFill="1" applyBorder="1" applyProtection="1"/>
    <xf numFmtId="2" fontId="0" fillId="0" borderId="27" xfId="0" applyNumberFormat="1" applyFill="1" applyBorder="1" applyProtection="1"/>
    <xf numFmtId="2" fontId="0" fillId="0" borderId="24" xfId="0" applyNumberFormat="1" applyFill="1" applyBorder="1" applyProtection="1"/>
    <xf numFmtId="2" fontId="0" fillId="0" borderId="25" xfId="0" applyNumberFormat="1" applyFill="1" applyBorder="1" applyProtection="1"/>
    <xf numFmtId="2" fontId="0" fillId="2" borderId="0" xfId="0" applyNumberFormat="1" applyFill="1" applyBorder="1" applyProtection="1"/>
    <xf numFmtId="2" fontId="30" fillId="2" borderId="0" xfId="0" applyNumberFormat="1" applyFont="1" applyFill="1" applyBorder="1" applyProtection="1"/>
    <xf numFmtId="2" fontId="30" fillId="2" borderId="22" xfId="0" applyNumberFormat="1" applyFont="1" applyFill="1" applyBorder="1" applyProtection="1"/>
    <xf numFmtId="2" fontId="30" fillId="0" borderId="0" xfId="0" applyNumberFormat="1" applyFont="1" applyFill="1" applyBorder="1" applyProtection="1"/>
    <xf numFmtId="2" fontId="30" fillId="0" borderId="22" xfId="0" applyNumberFormat="1" applyFont="1" applyFill="1" applyBorder="1" applyProtection="1"/>
    <xf numFmtId="2" fontId="0" fillId="0" borderId="2" xfId="0" applyNumberFormat="1" applyFill="1" applyBorder="1" applyProtection="1"/>
    <xf numFmtId="2" fontId="0" fillId="0" borderId="1" xfId="0" applyNumberFormat="1" applyFill="1" applyBorder="1" applyProtection="1"/>
    <xf numFmtId="2" fontId="0" fillId="0" borderId="29" xfId="0" applyNumberFormat="1" applyFill="1" applyBorder="1" applyProtection="1"/>
    <xf numFmtId="2" fontId="50" fillId="0" borderId="0" xfId="0" applyNumberFormat="1" applyFont="1" applyFill="1" applyBorder="1" applyProtection="1"/>
    <xf numFmtId="2" fontId="50" fillId="0" borderId="22" xfId="0" applyNumberFormat="1" applyFont="1" applyFill="1" applyBorder="1" applyProtection="1"/>
    <xf numFmtId="2" fontId="0" fillId="2" borderId="22" xfId="0" applyNumberFormat="1" applyFill="1" applyBorder="1" applyProtection="1"/>
    <xf numFmtId="2" fontId="0" fillId="0" borderId="0" xfId="0" applyNumberFormat="1" applyProtection="1"/>
    <xf numFmtId="2" fontId="0" fillId="0" borderId="22" xfId="0" applyNumberFormat="1" applyBorder="1" applyProtection="1"/>
    <xf numFmtId="2" fontId="0" fillId="0" borderId="33" xfId="0" applyNumberFormat="1" applyBorder="1" applyProtection="1"/>
    <xf numFmtId="2" fontId="15" fillId="0" borderId="0" xfId="0" applyNumberFormat="1" applyFont="1" applyProtection="1"/>
    <xf numFmtId="2" fontId="0" fillId="0" borderId="26" xfId="0" applyNumberFormat="1" applyBorder="1" applyProtection="1"/>
    <xf numFmtId="2" fontId="0" fillId="0" borderId="36" xfId="0" applyNumberFormat="1" applyBorder="1" applyProtection="1"/>
    <xf numFmtId="2" fontId="0" fillId="0" borderId="24" xfId="0" applyNumberFormat="1" applyBorder="1" applyProtection="1"/>
    <xf numFmtId="2" fontId="0" fillId="0" borderId="34" xfId="0" applyNumberFormat="1" applyBorder="1" applyProtection="1"/>
    <xf numFmtId="2" fontId="0" fillId="0" borderId="0" xfId="0" applyNumberFormat="1" applyBorder="1" applyProtection="1"/>
    <xf numFmtId="2" fontId="0" fillId="12" borderId="0" xfId="0" applyNumberFormat="1" applyFill="1" applyBorder="1" applyProtection="1"/>
    <xf numFmtId="2" fontId="0" fillId="12" borderId="22" xfId="0" applyNumberFormat="1" applyFill="1" applyBorder="1" applyProtection="1"/>
    <xf numFmtId="2" fontId="60" fillId="0" borderId="0" xfId="0" applyNumberFormat="1" applyFont="1" applyFill="1" applyBorder="1" applyProtection="1"/>
    <xf numFmtId="2" fontId="15" fillId="0" borderId="0" xfId="0" applyNumberFormat="1" applyFont="1" applyFill="1" applyBorder="1" applyAlignment="1" applyProtection="1">
      <alignment horizontal="right"/>
    </xf>
    <xf numFmtId="2" fontId="15" fillId="0" borderId="0" xfId="0" applyNumberFormat="1" applyFont="1" applyFill="1" applyBorder="1" applyProtection="1"/>
    <xf numFmtId="2" fontId="0" fillId="0" borderId="0" xfId="0" applyNumberFormat="1" applyFill="1" applyBorder="1" applyAlignment="1" applyProtection="1">
      <alignment horizontal="right"/>
    </xf>
    <xf numFmtId="2" fontId="64" fillId="0" borderId="0" xfId="0" applyNumberFormat="1" applyFont="1" applyFill="1" applyBorder="1" applyAlignment="1" applyProtection="1">
      <alignment horizontal="right"/>
    </xf>
    <xf numFmtId="2" fontId="22" fillId="0" borderId="0" xfId="0" applyNumberFormat="1" applyFont="1" applyFill="1" applyBorder="1" applyAlignment="1" applyProtection="1">
      <alignment horizontal="right"/>
    </xf>
    <xf numFmtId="2" fontId="28" fillId="6" borderId="37" xfId="0" applyNumberFormat="1" applyFont="1" applyFill="1" applyBorder="1" applyAlignment="1" applyProtection="1">
      <alignment horizontal="center" vertical="center" wrapText="1"/>
      <protection locked="0"/>
    </xf>
    <xf numFmtId="2" fontId="28" fillId="6" borderId="31" xfId="0" applyNumberFormat="1" applyFont="1" applyFill="1" applyBorder="1" applyAlignment="1" applyProtection="1">
      <alignment horizontal="center" vertical="center" wrapText="1"/>
      <protection locked="0"/>
    </xf>
    <xf numFmtId="2" fontId="28" fillId="6" borderId="20" xfId="0" applyNumberFormat="1" applyFont="1" applyFill="1" applyBorder="1" applyAlignment="1" applyProtection="1">
      <alignment horizontal="center" vertical="center" wrapText="1"/>
      <protection locked="0"/>
    </xf>
    <xf numFmtId="2" fontId="28" fillId="6" borderId="38" xfId="0" applyNumberFormat="1" applyFont="1" applyFill="1" applyBorder="1" applyAlignment="1" applyProtection="1">
      <alignment horizontal="center" vertical="center" wrapText="1"/>
      <protection locked="0"/>
    </xf>
    <xf numFmtId="2" fontId="28" fillId="6" borderId="39" xfId="0" applyNumberFormat="1" applyFont="1" applyFill="1" applyBorder="1" applyAlignment="1" applyProtection="1">
      <alignment horizontal="center" vertical="center" wrapText="1"/>
      <protection locked="0"/>
    </xf>
    <xf numFmtId="2" fontId="28" fillId="15" borderId="38" xfId="0" applyNumberFormat="1" applyFont="1" applyFill="1" applyBorder="1" applyAlignment="1" applyProtection="1">
      <alignment horizontal="center" vertical="center" wrapText="1"/>
      <protection locked="0"/>
    </xf>
    <xf numFmtId="2" fontId="28" fillId="15" borderId="31" xfId="0" applyNumberFormat="1" applyFont="1" applyFill="1" applyBorder="1" applyAlignment="1" applyProtection="1">
      <alignment horizontal="center" vertical="center" wrapText="1"/>
      <protection locked="0"/>
    </xf>
    <xf numFmtId="2" fontId="17" fillId="0" borderId="5" xfId="0" applyNumberFormat="1" applyFont="1" applyBorder="1" applyAlignment="1" applyProtection="1">
      <alignment horizontal="left" vertical="center" wrapText="1"/>
    </xf>
    <xf numFmtId="0" fontId="0" fillId="0" borderId="46" xfId="0" applyFill="1" applyBorder="1" applyAlignment="1" applyProtection="1">
      <alignment horizontal="right"/>
    </xf>
    <xf numFmtId="11" fontId="0" fillId="0" borderId="46" xfId="0" applyNumberFormat="1" applyFill="1" applyBorder="1" applyAlignment="1" applyProtection="1">
      <alignment horizontal="right"/>
    </xf>
    <xf numFmtId="0" fontId="56" fillId="0" borderId="46" xfId="0" applyFont="1" applyFill="1" applyBorder="1" applyAlignment="1" applyProtection="1">
      <alignment horizontal="right"/>
    </xf>
    <xf numFmtId="11" fontId="56" fillId="0" borderId="46" xfId="0" applyNumberFormat="1" applyFont="1" applyFill="1" applyBorder="1" applyAlignment="1" applyProtection="1">
      <alignment horizontal="right"/>
    </xf>
    <xf numFmtId="11" fontId="0" fillId="10" borderId="46" xfId="0" applyNumberFormat="1" applyFill="1" applyBorder="1" applyAlignment="1" applyProtection="1">
      <alignment horizontal="right"/>
    </xf>
    <xf numFmtId="0" fontId="0" fillId="0" borderId="47" xfId="0" applyBorder="1"/>
    <xf numFmtId="0" fontId="0" fillId="0" borderId="48" xfId="0" applyFill="1" applyBorder="1" applyProtection="1"/>
    <xf numFmtId="0" fontId="65" fillId="0" borderId="26" xfId="0" applyFont="1" applyFill="1" applyBorder="1" applyAlignment="1" applyProtection="1">
      <alignment horizontal="left"/>
    </xf>
    <xf numFmtId="11" fontId="0" fillId="0" borderId="0" xfId="0" applyNumberFormat="1" applyFill="1"/>
    <xf numFmtId="0" fontId="65" fillId="0" borderId="0" xfId="0" applyFont="1" applyFill="1" applyBorder="1" applyAlignment="1" applyProtection="1">
      <alignment horizontal="left"/>
    </xf>
    <xf numFmtId="0" fontId="65" fillId="0" borderId="0" xfId="0" applyFont="1" applyFill="1"/>
    <xf numFmtId="0" fontId="0" fillId="0" borderId="34" xfId="0" applyFill="1" applyBorder="1" applyProtection="1"/>
    <xf numFmtId="0" fontId="0" fillId="0" borderId="33" xfId="0" applyFill="1" applyBorder="1" applyProtection="1"/>
    <xf numFmtId="0" fontId="0" fillId="0" borderId="36" xfId="0" applyFill="1" applyBorder="1" applyProtection="1"/>
    <xf numFmtId="11" fontId="0" fillId="0" borderId="27" xfId="0" applyNumberFormat="1" applyFill="1" applyBorder="1" applyAlignment="1" applyProtection="1">
      <alignment horizontal="right"/>
    </xf>
    <xf numFmtId="0" fontId="0" fillId="0" borderId="26" xfId="0" applyBorder="1" applyProtection="1"/>
    <xf numFmtId="0" fontId="65" fillId="10" borderId="22" xfId="0" applyFont="1" applyFill="1" applyBorder="1" applyAlignment="1" applyProtection="1">
      <alignment horizontal="left"/>
    </xf>
    <xf numFmtId="0" fontId="0" fillId="0" borderId="0" xfId="0" applyFill="1"/>
    <xf numFmtId="11" fontId="0" fillId="0" borderId="0" xfId="0" applyNumberFormat="1" applyAlignment="1">
      <alignment horizontal="right"/>
    </xf>
    <xf numFmtId="11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11" fontId="44" fillId="0" borderId="0" xfId="2" applyNumberFormat="1" applyFont="1" applyFill="1" applyBorder="1" applyAlignment="1" applyProtection="1">
      <alignment horizontal="right"/>
    </xf>
    <xf numFmtId="2" fontId="28" fillId="6" borderId="17" xfId="0" applyNumberFormat="1" applyFont="1" applyFill="1" applyBorder="1" applyAlignment="1" applyProtection="1">
      <alignment horizontal="center" vertical="center" wrapText="1"/>
      <protection locked="0"/>
    </xf>
    <xf numFmtId="0" fontId="28" fillId="8" borderId="49" xfId="0" applyFont="1" applyFill="1" applyBorder="1" applyAlignment="1" applyProtection="1">
      <alignment horizontal="center" vertical="center" wrapText="1"/>
    </xf>
    <xf numFmtId="0" fontId="28" fillId="8" borderId="50" xfId="0" applyFont="1" applyFill="1" applyBorder="1" applyAlignment="1" applyProtection="1">
      <alignment horizontal="justify" vertical="center" wrapText="1"/>
    </xf>
    <xf numFmtId="0" fontId="28" fillId="6" borderId="40" xfId="0" applyFont="1" applyFill="1" applyBorder="1" applyAlignment="1" applyProtection="1">
      <alignment horizontal="center" vertical="center" wrapText="1"/>
      <protection locked="0"/>
    </xf>
    <xf numFmtId="0" fontId="28" fillId="0" borderId="40" xfId="0" applyFont="1" applyFill="1" applyBorder="1" applyAlignment="1" applyProtection="1">
      <alignment horizontal="center" vertical="center" wrapText="1"/>
    </xf>
    <xf numFmtId="4" fontId="28" fillId="6" borderId="50" xfId="0" applyNumberFormat="1" applyFont="1" applyFill="1" applyBorder="1" applyAlignment="1" applyProtection="1">
      <alignment horizontal="center" vertical="center" wrapText="1"/>
      <protection locked="0"/>
    </xf>
    <xf numFmtId="2" fontId="28" fillId="6" borderId="51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40" xfId="0" applyFont="1" applyBorder="1" applyAlignment="1" applyProtection="1">
      <alignment horizontal="justify" vertical="center" wrapText="1"/>
      <protection locked="0"/>
    </xf>
    <xf numFmtId="0" fontId="0" fillId="3" borderId="40" xfId="0" applyFill="1" applyBorder="1" applyProtection="1"/>
    <xf numFmtId="0" fontId="28" fillId="3" borderId="40" xfId="0" applyFont="1" applyFill="1" applyBorder="1" applyAlignment="1" applyProtection="1">
      <alignment horizontal="center" vertical="center" wrapText="1"/>
    </xf>
    <xf numFmtId="0" fontId="27" fillId="3" borderId="40" xfId="0" applyFont="1" applyFill="1" applyBorder="1" applyAlignment="1" applyProtection="1">
      <alignment horizontal="justify" vertical="center" wrapText="1"/>
    </xf>
    <xf numFmtId="0" fontId="27" fillId="3" borderId="40" xfId="0" applyFont="1" applyFill="1" applyBorder="1" applyAlignment="1" applyProtection="1">
      <alignment horizontal="left" vertical="center" wrapText="1"/>
    </xf>
    <xf numFmtId="0" fontId="0" fillId="0" borderId="40" xfId="0" applyBorder="1" applyProtection="1"/>
    <xf numFmtId="0" fontId="15" fillId="0" borderId="40" xfId="0" applyFont="1" applyBorder="1" applyProtection="1"/>
    <xf numFmtId="2" fontId="19" fillId="3" borderId="0" xfId="0" applyNumberFormat="1" applyFont="1" applyFill="1" applyAlignment="1">
      <alignment horizontal="center" vertical="center"/>
    </xf>
    <xf numFmtId="11" fontId="0" fillId="0" borderId="52" xfId="0" applyNumberFormat="1" applyBorder="1"/>
    <xf numFmtId="0" fontId="56" fillId="0" borderId="53" xfId="0" applyFont="1" applyFill="1" applyBorder="1" applyAlignment="1" applyProtection="1">
      <alignment horizontal="right"/>
    </xf>
    <xf numFmtId="0" fontId="56" fillId="0" borderId="54" xfId="0" applyFont="1" applyFill="1" applyBorder="1" applyAlignment="1" applyProtection="1">
      <alignment horizontal="right"/>
    </xf>
    <xf numFmtId="11" fontId="0" fillId="0" borderId="55" xfId="0" applyNumberFormat="1" applyFill="1" applyBorder="1" applyAlignment="1" applyProtection="1">
      <alignment horizontal="right"/>
    </xf>
    <xf numFmtId="0" fontId="18" fillId="3" borderId="0" xfId="0" applyFont="1" applyFill="1" applyAlignment="1">
      <alignment horizontal="left" vertical="top" wrapText="1"/>
    </xf>
    <xf numFmtId="0" fontId="17" fillId="3" borderId="0" xfId="0" applyFont="1" applyFill="1" applyAlignment="1">
      <alignment horizontal="left" vertical="top" wrapText="1"/>
    </xf>
    <xf numFmtId="0" fontId="18" fillId="3" borderId="0" xfId="0" applyFont="1" applyFill="1" applyAlignment="1">
      <alignment horizontal="left" vertical="center" wrapText="1"/>
    </xf>
    <xf numFmtId="0" fontId="17" fillId="3" borderId="0" xfId="0" applyFont="1" applyFill="1" applyAlignment="1">
      <alignment horizontal="left" vertical="center" wrapText="1"/>
    </xf>
    <xf numFmtId="0" fontId="42" fillId="3" borderId="41" xfId="0" applyFont="1" applyFill="1" applyBorder="1" applyAlignment="1" applyProtection="1">
      <alignment horizontal="center" wrapText="1"/>
    </xf>
    <xf numFmtId="0" fontId="46" fillId="9" borderId="18" xfId="0" applyFont="1" applyFill="1" applyBorder="1" applyAlignment="1" applyProtection="1">
      <alignment horizontal="left" vertical="top" wrapText="1"/>
    </xf>
    <xf numFmtId="0" fontId="46" fillId="9" borderId="0" xfId="0" applyFont="1" applyFill="1" applyBorder="1" applyAlignment="1" applyProtection="1">
      <alignment horizontal="left" vertical="top" wrapText="1"/>
    </xf>
    <xf numFmtId="0" fontId="46" fillId="9" borderId="0" xfId="0" applyFont="1" applyFill="1" applyAlignment="1" applyProtection="1">
      <alignment horizontal="left" vertical="top" wrapText="1"/>
    </xf>
    <xf numFmtId="0" fontId="46" fillId="9" borderId="42" xfId="0" applyFont="1" applyFill="1" applyBorder="1" applyAlignment="1" applyProtection="1">
      <alignment horizontal="left" vertical="top" wrapText="1"/>
    </xf>
    <xf numFmtId="0" fontId="46" fillId="9" borderId="43" xfId="0" applyFont="1" applyFill="1" applyBorder="1" applyAlignment="1" applyProtection="1">
      <alignment horizontal="left" vertical="top" wrapText="1"/>
    </xf>
    <xf numFmtId="0" fontId="46" fillId="9" borderId="40" xfId="0" applyFont="1" applyFill="1" applyBorder="1" applyAlignment="1" applyProtection="1">
      <alignment horizontal="left" vertical="top" wrapText="1"/>
    </xf>
    <xf numFmtId="0" fontId="46" fillId="9" borderId="9" xfId="0" applyFont="1" applyFill="1" applyBorder="1" applyAlignment="1" applyProtection="1">
      <alignment horizontal="left" vertical="top" wrapText="1"/>
    </xf>
    <xf numFmtId="0" fontId="46" fillId="9" borderId="19" xfId="0" applyFont="1" applyFill="1" applyBorder="1" applyAlignment="1" applyProtection="1">
      <alignment horizontal="left" vertical="top" wrapText="1"/>
    </xf>
    <xf numFmtId="0" fontId="57" fillId="3" borderId="19" xfId="0" applyFont="1" applyFill="1" applyBorder="1" applyAlignment="1" applyProtection="1">
      <alignment horizontal="center" vertical="center" wrapText="1"/>
    </xf>
    <xf numFmtId="3" fontId="42" fillId="3" borderId="44" xfId="0" applyNumberFormat="1" applyFont="1" applyFill="1" applyBorder="1" applyAlignment="1" applyProtection="1">
      <alignment horizontal="center" wrapText="1"/>
    </xf>
    <xf numFmtId="0" fontId="46" fillId="6" borderId="45" xfId="0" applyFont="1" applyFill="1" applyBorder="1" applyAlignment="1">
      <alignment horizontal="left" vertical="center" wrapText="1"/>
    </xf>
    <xf numFmtId="0" fontId="46" fillId="6" borderId="3" xfId="0" applyFont="1" applyFill="1" applyBorder="1" applyAlignment="1">
      <alignment horizontal="left" vertical="center" wrapText="1"/>
    </xf>
  </cellXfs>
  <cellStyles count="3">
    <cellStyle name="Collegamento ipertestuale" xfId="1" builtinId="8"/>
    <cellStyle name="Migliaia" xfId="2" builtinId="3"/>
    <cellStyle name="Normale" xfId="0" builtinId="0"/>
  </cellStyles>
  <dxfs count="0"/>
  <tableStyles count="0" defaultTableStyle="TableStyleMedium2" defaultPivotStyle="PivotStyleLight16"/>
  <colors>
    <mruColors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http://www.ambienteitalia.it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INDEX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INDEX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hyperlink" Target="#INDEX!A1"/><Relationship Id="rId4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INDEX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hyperlink" Target="#INDEX!A1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hyperlink" Target="#I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4</xdr:col>
      <xdr:colOff>581025</xdr:colOff>
      <xdr:row>15</xdr:row>
      <xdr:rowOff>304800</xdr:rowOff>
    </xdr:to>
    <xdr:pic>
      <xdr:nvPicPr>
        <xdr:cNvPr id="3" name="Immagin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67150"/>
          <a:ext cx="318135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748393</xdr:colOff>
      <xdr:row>10</xdr:row>
      <xdr:rowOff>54429</xdr:rowOff>
    </xdr:to>
    <xdr:pic>
      <xdr:nvPicPr>
        <xdr:cNvPr id="6" name="Immagine 5" descr="A picture containing timeline&#10;&#10;Description automatically generated">
          <a:extLst>
            <a:ext uri="{FF2B5EF4-FFF2-40B4-BE49-F238E27FC236}">
              <a16:creationId xmlns:a16="http://schemas.microsoft.com/office/drawing/2014/main" id="{A8483AA7-F6AF-44EA-892B-5A27D82AE331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7250"/>
          <a:ext cx="5742214" cy="246289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38100</xdr:colOff>
      <xdr:row>1</xdr:row>
      <xdr:rowOff>38100</xdr:rowOff>
    </xdr:from>
    <xdr:to>
      <xdr:col>19</xdr:col>
      <xdr:colOff>104775</xdr:colOff>
      <xdr:row>3</xdr:row>
      <xdr:rowOff>219075</xdr:rowOff>
    </xdr:to>
    <xdr:pic>
      <xdr:nvPicPr>
        <xdr:cNvPr id="7172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333375"/>
          <a:ext cx="31146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3</xdr:row>
      <xdr:rowOff>114300</xdr:rowOff>
    </xdr:from>
    <xdr:to>
      <xdr:col>7</xdr:col>
      <xdr:colOff>152400</xdr:colOff>
      <xdr:row>5</xdr:row>
      <xdr:rowOff>85725</xdr:rowOff>
    </xdr:to>
    <xdr:pic>
      <xdr:nvPicPr>
        <xdr:cNvPr id="819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1047750"/>
          <a:ext cx="2486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38100</xdr:rowOff>
    </xdr:from>
    <xdr:to>
      <xdr:col>2</xdr:col>
      <xdr:colOff>1118235</xdr:colOff>
      <xdr:row>1</xdr:row>
      <xdr:rowOff>466725</xdr:rowOff>
    </xdr:to>
    <xdr:pic>
      <xdr:nvPicPr>
        <xdr:cNvPr id="4111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90525"/>
          <a:ext cx="2419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285</xdr:row>
      <xdr:rowOff>114301</xdr:rowOff>
    </xdr:from>
    <xdr:ext cx="3894452" cy="2990849"/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0191"/>
        <a:stretch/>
      </xdr:blipFill>
      <xdr:spPr>
        <a:xfrm>
          <a:off x="0" y="42014776"/>
          <a:ext cx="4029075" cy="299084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  <xdr:oneCellAnchor>
    <xdr:from>
      <xdr:col>2</xdr:col>
      <xdr:colOff>3238500</xdr:colOff>
      <xdr:row>285</xdr:row>
      <xdr:rowOff>171450</xdr:rowOff>
    </xdr:from>
    <xdr:ext cx="4128364" cy="2970015"/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81500" y="39042975"/>
          <a:ext cx="4128364" cy="297001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1</xdr:col>
      <xdr:colOff>2105025</xdr:colOff>
      <xdr:row>1</xdr:row>
      <xdr:rowOff>466725</xdr:rowOff>
    </xdr:to>
    <xdr:pic>
      <xdr:nvPicPr>
        <xdr:cNvPr id="5143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"/>
          <a:ext cx="23907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918633</xdr:colOff>
      <xdr:row>1</xdr:row>
      <xdr:rowOff>9525</xdr:rowOff>
    </xdr:to>
    <xdr:pic>
      <xdr:nvPicPr>
        <xdr:cNvPr id="9223" name="Immagine 1">
          <a:extLst>
            <a:ext uri="{FF2B5EF4-FFF2-40B4-BE49-F238E27FC236}">
              <a16:creationId xmlns:a16="http://schemas.microsoft.com/office/drawing/2014/main" id="{00000000-0008-0000-05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913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0</xdr:row>
      <xdr:rowOff>276225</xdr:rowOff>
    </xdr:from>
    <xdr:to>
      <xdr:col>9</xdr:col>
      <xdr:colOff>628650</xdr:colOff>
      <xdr:row>0</xdr:row>
      <xdr:rowOff>704850</xdr:rowOff>
    </xdr:to>
    <xdr:pic>
      <xdr:nvPicPr>
        <xdr:cNvPr id="9224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276225"/>
          <a:ext cx="24669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57150</xdr:rowOff>
    </xdr:from>
    <xdr:to>
      <xdr:col>1</xdr:col>
      <xdr:colOff>866775</xdr:colOff>
      <xdr:row>6</xdr:row>
      <xdr:rowOff>28575</xdr:rowOff>
    </xdr:to>
    <xdr:pic>
      <xdr:nvPicPr>
        <xdr:cNvPr id="10244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"/>
          <a:ext cx="30765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virginia.lopez@ambienteitalia.it" TargetMode="External"/><Relationship Id="rId2" Type="http://schemas.openxmlformats.org/officeDocument/2006/relationships/hyperlink" Target="mailto:simona.canzanelli@ambienteitalia.it" TargetMode="External"/><Relationship Id="rId1" Type="http://schemas.openxmlformats.org/officeDocument/2006/relationships/hyperlink" Target="mailto:roberto.cariani@ambienteitalia.it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98"/>
  <sheetViews>
    <sheetView zoomScale="70" zoomScaleNormal="70" workbookViewId="0">
      <selection activeCell="H22" sqref="H22"/>
    </sheetView>
  </sheetViews>
  <sheetFormatPr defaultRowHeight="15" x14ac:dyDescent="0.25"/>
  <cols>
    <col min="1" max="1" width="10.140625" customWidth="1"/>
    <col min="2" max="2" width="10.5703125" customWidth="1"/>
    <col min="7" max="7" width="17.28515625" customWidth="1"/>
    <col min="8" max="8" width="12.5703125" customWidth="1"/>
  </cols>
  <sheetData>
    <row r="1" spans="1:9" s="2" customFormat="1" ht="67.5" customHeight="1" x14ac:dyDescent="0.5">
      <c r="A1" s="1"/>
      <c r="I1" s="119"/>
    </row>
    <row r="2" spans="1:9" s="3" customFormat="1" ht="56.25" customHeight="1" x14ac:dyDescent="0.25"/>
    <row r="3" spans="1:9" s="3" customFormat="1" x14ac:dyDescent="0.25"/>
    <row r="4" spans="1:9" s="3" customFormat="1" ht="18.75" x14ac:dyDescent="0.3">
      <c r="H4" s="5"/>
    </row>
    <row r="5" spans="1:9" s="3" customFormat="1" x14ac:dyDescent="0.25"/>
    <row r="6" spans="1:9" s="3" customFormat="1" ht="18.75" x14ac:dyDescent="0.3">
      <c r="H6" s="5"/>
    </row>
    <row r="7" spans="1:9" s="3" customFormat="1" ht="19.5" customHeight="1" x14ac:dyDescent="0.25"/>
    <row r="8" spans="1:9" s="3" customFormat="1" x14ac:dyDescent="0.25"/>
    <row r="9" spans="1:9" s="3" customFormat="1" x14ac:dyDescent="0.25"/>
    <row r="10" spans="1:9" s="3" customFormat="1" x14ac:dyDescent="0.25"/>
    <row r="11" spans="1:9" s="3" customFormat="1" x14ac:dyDescent="0.25"/>
    <row r="12" spans="1:9" s="3" customFormat="1" ht="18.75" x14ac:dyDescent="0.3">
      <c r="A12" s="4" t="s">
        <v>9</v>
      </c>
      <c r="H12" s="14" t="s">
        <v>15</v>
      </c>
    </row>
    <row r="13" spans="1:9" s="3" customFormat="1" x14ac:dyDescent="0.25"/>
    <row r="14" spans="1:9" s="3" customFormat="1" ht="18.75" x14ac:dyDescent="0.3">
      <c r="H14" s="5" t="s">
        <v>275</v>
      </c>
    </row>
    <row r="15" spans="1:9" s="3" customFormat="1" x14ac:dyDescent="0.25"/>
    <row r="16" spans="1:9" s="3" customFormat="1" ht="26.25" customHeight="1" x14ac:dyDescent="0.3">
      <c r="H16" s="101" t="s">
        <v>14</v>
      </c>
    </row>
    <row r="17" spans="1:8" s="3" customFormat="1" ht="18.75" x14ac:dyDescent="0.3">
      <c r="H17" s="101" t="s">
        <v>213</v>
      </c>
    </row>
    <row r="18" spans="1:8" s="3" customFormat="1" ht="18.75" x14ac:dyDescent="0.3">
      <c r="H18" s="101" t="s">
        <v>158</v>
      </c>
    </row>
    <row r="19" spans="1:8" s="3" customFormat="1" ht="18.75" x14ac:dyDescent="0.3">
      <c r="H19" s="118" t="s">
        <v>251</v>
      </c>
    </row>
    <row r="20" spans="1:8" s="3" customFormat="1" ht="15" customHeight="1" x14ac:dyDescent="0.25">
      <c r="A20" s="13"/>
      <c r="C20" s="21" t="s">
        <v>8</v>
      </c>
      <c r="D20" s="21"/>
      <c r="E20" s="21"/>
      <c r="F20" s="21"/>
      <c r="G20" s="21"/>
    </row>
    <row r="21" spans="1:8" s="3" customFormat="1" ht="18.75" x14ac:dyDescent="0.3">
      <c r="A21" s="16" t="s">
        <v>276</v>
      </c>
      <c r="C21" s="39" t="s">
        <v>277</v>
      </c>
      <c r="H21" s="14" t="s">
        <v>231</v>
      </c>
    </row>
    <row r="22" spans="1:8" s="3" customFormat="1" ht="18.75" x14ac:dyDescent="0.3">
      <c r="A22" s="16" t="s">
        <v>13</v>
      </c>
      <c r="C22" s="39" t="s">
        <v>10</v>
      </c>
      <c r="H22" s="5" t="s">
        <v>369</v>
      </c>
    </row>
    <row r="23" spans="1:8" s="3" customFormat="1" hidden="1" x14ac:dyDescent="0.25">
      <c r="A23" s="16" t="s">
        <v>12</v>
      </c>
      <c r="C23" s="39" t="s">
        <v>6</v>
      </c>
    </row>
    <row r="24" spans="1:8" s="3" customFormat="1" x14ac:dyDescent="0.25">
      <c r="C24" s="21" t="s">
        <v>7</v>
      </c>
    </row>
    <row r="25" spans="1:8" s="3" customFormat="1" x14ac:dyDescent="0.25">
      <c r="C25" s="15" t="s">
        <v>11</v>
      </c>
    </row>
    <row r="26" spans="1:8" s="3" customFormat="1" x14ac:dyDescent="0.25"/>
    <row r="27" spans="1:8" s="3" customFormat="1" x14ac:dyDescent="0.25"/>
    <row r="28" spans="1:8" s="3" customFormat="1" x14ac:dyDescent="0.25"/>
    <row r="29" spans="1:8" s="3" customFormat="1" x14ac:dyDescent="0.25"/>
    <row r="30" spans="1:8" s="3" customFormat="1" x14ac:dyDescent="0.25"/>
    <row r="31" spans="1:8" s="3" customFormat="1" x14ac:dyDescent="0.25"/>
    <row r="32" spans="1:8" s="3" customFormat="1" x14ac:dyDescent="0.25"/>
    <row r="33" s="3" customFormat="1" x14ac:dyDescent="0.25"/>
    <row r="34" s="3" customFormat="1" x14ac:dyDescent="0.25"/>
    <row r="35" s="3" customFormat="1" x14ac:dyDescent="0.25"/>
    <row r="36" s="3" customFormat="1" x14ac:dyDescent="0.25"/>
    <row r="37" s="3" customFormat="1" x14ac:dyDescent="0.25"/>
    <row r="38" s="3" customFormat="1" x14ac:dyDescent="0.25"/>
    <row r="39" s="3" customFormat="1" x14ac:dyDescent="0.25"/>
    <row r="40" s="3" customFormat="1" x14ac:dyDescent="0.25"/>
    <row r="41" s="3" customFormat="1" x14ac:dyDescent="0.25"/>
    <row r="42" s="3" customFormat="1" x14ac:dyDescent="0.25"/>
    <row r="43" s="3" customFormat="1" x14ac:dyDescent="0.25"/>
    <row r="44" s="3" customFormat="1" x14ac:dyDescent="0.25"/>
    <row r="45" s="3" customFormat="1" x14ac:dyDescent="0.25"/>
    <row r="46" s="3" customFormat="1" x14ac:dyDescent="0.25"/>
    <row r="47" s="3" customFormat="1" x14ac:dyDescent="0.25"/>
    <row r="48" s="3" customFormat="1" x14ac:dyDescent="0.25"/>
    <row r="49" s="3" customFormat="1" x14ac:dyDescent="0.25"/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  <row r="63" s="3" customFormat="1" x14ac:dyDescent="0.25"/>
    <row r="64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  <row r="86" s="3" customFormat="1" x14ac:dyDescent="0.25"/>
    <row r="87" s="3" customFormat="1" x14ac:dyDescent="0.25"/>
    <row r="88" s="3" customFormat="1" x14ac:dyDescent="0.25"/>
    <row r="89" s="3" customFormat="1" x14ac:dyDescent="0.25"/>
    <row r="90" s="3" customFormat="1" x14ac:dyDescent="0.25"/>
    <row r="91" s="3" customFormat="1" x14ac:dyDescent="0.25"/>
    <row r="92" s="3" customFormat="1" x14ac:dyDescent="0.25"/>
    <row r="93" s="3" customFormat="1" x14ac:dyDescent="0.25"/>
    <row r="94" s="3" customFormat="1" x14ac:dyDescent="0.25"/>
    <row r="95" s="3" customFormat="1" x14ac:dyDescent="0.25"/>
    <row r="96" s="3" customFormat="1" x14ac:dyDescent="0.25"/>
    <row r="97" s="3" customFormat="1" x14ac:dyDescent="0.25"/>
    <row r="98" s="3" customFormat="1" x14ac:dyDescent="0.25"/>
  </sheetData>
  <hyperlinks>
    <hyperlink ref="H14" location="Instructions!A1" display="INSTRUCTIONS FOR COMPILATOR" xr:uid="{00000000-0004-0000-0000-000000000000}"/>
    <hyperlink ref="H16" location="'1.General data'!A1" display="1. GENERAL DATA" xr:uid="{00000000-0004-0000-0000-000001000000}"/>
    <hyperlink ref="H17" location="'2.Data entry'!A1" display="2a. DATA ENTRY" xr:uid="{00000000-0004-0000-0000-000002000000}"/>
    <hyperlink ref="H22" location="'Annex A'!A1" display="A: SCHOOL'S PICTURES" xr:uid="{00000000-0004-0000-0000-000003000000}"/>
    <hyperlink ref="C22" r:id="rId1" xr:uid="{00000000-0004-0000-0000-000005000000}"/>
    <hyperlink ref="H19" location="'3.Results by area'!A1" display="BY AREA" xr:uid="{00000000-0004-0000-0000-000006000000}"/>
    <hyperlink ref="C21" r:id="rId2" xr:uid="{00000000-0004-0000-0000-000007000000}"/>
    <hyperlink ref="C23" r:id="rId3" xr:uid="{00000000-0004-0000-0000-000004000000}"/>
  </hyperlinks>
  <pageMargins left="0.7" right="0.7" top="0.75" bottom="0.75" header="0.3" footer="0.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16"/>
  <sheetViews>
    <sheetView workbookViewId="0">
      <selection activeCell="A9" sqref="A9:N9"/>
    </sheetView>
  </sheetViews>
  <sheetFormatPr defaultRowHeight="15" x14ac:dyDescent="0.25"/>
  <sheetData>
    <row r="1" spans="1:14" s="41" customFormat="1" ht="23.25" x14ac:dyDescent="0.35">
      <c r="A1" s="41" t="s">
        <v>262</v>
      </c>
    </row>
    <row r="2" spans="1:14" s="3" customFormat="1" ht="8.25" customHeight="1" x14ac:dyDescent="0.25"/>
    <row r="3" spans="1:14" s="16" customFormat="1" ht="19.5" customHeight="1" x14ac:dyDescent="0.25">
      <c r="A3" s="564" t="s">
        <v>14</v>
      </c>
      <c r="B3" s="564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</row>
    <row r="4" spans="1:14" s="3" customFormat="1" ht="48.75" customHeight="1" x14ac:dyDescent="0.25">
      <c r="A4" s="563" t="s">
        <v>313</v>
      </c>
      <c r="B4" s="563"/>
      <c r="C4" s="563"/>
      <c r="D4" s="563"/>
      <c r="E4" s="563"/>
      <c r="F4" s="563"/>
      <c r="G4" s="563"/>
      <c r="H4" s="563"/>
      <c r="I4" s="563"/>
      <c r="J4" s="563"/>
      <c r="K4" s="563"/>
      <c r="L4" s="563"/>
      <c r="M4" s="563"/>
      <c r="N4" s="563"/>
    </row>
    <row r="5" spans="1:14" s="16" customFormat="1" ht="15.75" customHeight="1" x14ac:dyDescent="0.25">
      <c r="A5" s="562" t="s">
        <v>213</v>
      </c>
      <c r="B5" s="562"/>
      <c r="C5" s="562"/>
      <c r="D5" s="562"/>
      <c r="E5" s="562"/>
      <c r="F5" s="562"/>
      <c r="G5" s="562"/>
      <c r="H5" s="562"/>
      <c r="I5" s="562"/>
      <c r="J5" s="562"/>
      <c r="K5" s="562"/>
      <c r="L5" s="562"/>
      <c r="M5" s="562"/>
      <c r="N5" s="562"/>
    </row>
    <row r="6" spans="1:14" s="3" customFormat="1" ht="71.25" customHeight="1" x14ac:dyDescent="0.25">
      <c r="A6" s="565" t="s">
        <v>352</v>
      </c>
      <c r="B6" s="565"/>
      <c r="C6" s="56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</row>
    <row r="7" spans="1:14" s="16" customFormat="1" ht="21.75" customHeight="1" x14ac:dyDescent="0.25">
      <c r="A7" s="562" t="s">
        <v>263</v>
      </c>
      <c r="B7" s="562"/>
      <c r="C7" s="562"/>
      <c r="D7" s="562"/>
      <c r="E7" s="562"/>
      <c r="F7" s="562"/>
      <c r="G7" s="562"/>
      <c r="H7" s="562"/>
      <c r="I7" s="562"/>
      <c r="J7" s="562"/>
      <c r="K7" s="562"/>
      <c r="L7" s="562"/>
      <c r="M7" s="562"/>
      <c r="N7" s="562"/>
    </row>
    <row r="8" spans="1:14" s="3" customFormat="1" ht="42" customHeight="1" x14ac:dyDescent="0.25">
      <c r="A8" s="563" t="s">
        <v>314</v>
      </c>
      <c r="B8" s="563"/>
      <c r="C8" s="563"/>
      <c r="D8" s="563"/>
      <c r="E8" s="563"/>
      <c r="F8" s="563"/>
      <c r="G8" s="563"/>
      <c r="H8" s="563"/>
      <c r="I8" s="563"/>
      <c r="J8" s="563"/>
      <c r="K8" s="563"/>
      <c r="L8" s="563"/>
      <c r="M8" s="563"/>
      <c r="N8" s="563"/>
    </row>
    <row r="9" spans="1:14" s="3" customFormat="1" ht="18.75" customHeight="1" x14ac:dyDescent="0.25">
      <c r="A9" s="562" t="s">
        <v>368</v>
      </c>
      <c r="B9" s="562"/>
      <c r="C9" s="562"/>
      <c r="D9" s="562"/>
      <c r="E9" s="562"/>
      <c r="F9" s="562"/>
      <c r="G9" s="562"/>
      <c r="H9" s="562"/>
      <c r="I9" s="562"/>
      <c r="J9" s="562"/>
      <c r="K9" s="562"/>
      <c r="L9" s="562"/>
      <c r="M9" s="562"/>
      <c r="N9" s="562"/>
    </row>
    <row r="10" spans="1:14" s="3" customFormat="1" ht="36" customHeight="1" x14ac:dyDescent="0.25">
      <c r="A10" s="563" t="s">
        <v>353</v>
      </c>
      <c r="B10" s="563"/>
      <c r="C10" s="563"/>
      <c r="D10" s="563"/>
      <c r="E10" s="563"/>
      <c r="F10" s="563"/>
      <c r="G10" s="563"/>
      <c r="H10" s="563"/>
      <c r="I10" s="563"/>
      <c r="J10" s="563"/>
      <c r="K10" s="563"/>
      <c r="L10" s="563"/>
      <c r="M10" s="563"/>
      <c r="N10" s="563"/>
    </row>
    <row r="11" spans="1:14" s="3" customFormat="1" x14ac:dyDescent="0.25"/>
    <row r="12" spans="1:14" s="3" customFormat="1" x14ac:dyDescent="0.25"/>
    <row r="13" spans="1:14" s="3" customFormat="1" x14ac:dyDescent="0.25"/>
    <row r="14" spans="1:14" s="3" customFormat="1" x14ac:dyDescent="0.25"/>
    <row r="15" spans="1:14" s="3" customFormat="1" x14ac:dyDescent="0.25"/>
    <row r="16" spans="1:14" s="3" customFormat="1" x14ac:dyDescent="0.25"/>
    <row r="17" s="3" customFormat="1" x14ac:dyDescent="0.25"/>
    <row r="18" s="3" customFormat="1" x14ac:dyDescent="0.25"/>
    <row r="19" s="3" customFormat="1" x14ac:dyDescent="0.25"/>
    <row r="20" s="3" customFormat="1" x14ac:dyDescent="0.25"/>
    <row r="21" s="3" customFormat="1" x14ac:dyDescent="0.25"/>
    <row r="22" s="3" customFormat="1" x14ac:dyDescent="0.25"/>
    <row r="23" s="3" customFormat="1" x14ac:dyDescent="0.25"/>
    <row r="24" s="3" customFormat="1" x14ac:dyDescent="0.25"/>
    <row r="25" s="3" customFormat="1" x14ac:dyDescent="0.25"/>
    <row r="26" s="3" customFormat="1" x14ac:dyDescent="0.25"/>
    <row r="27" s="3" customFormat="1" x14ac:dyDescent="0.25"/>
    <row r="28" s="3" customFormat="1" x14ac:dyDescent="0.25"/>
    <row r="29" s="3" customFormat="1" x14ac:dyDescent="0.25"/>
    <row r="30" s="3" customFormat="1" x14ac:dyDescent="0.25"/>
    <row r="31" s="3" customFormat="1" x14ac:dyDescent="0.25"/>
    <row r="32" s="3" customFormat="1" x14ac:dyDescent="0.25"/>
    <row r="33" s="3" customFormat="1" x14ac:dyDescent="0.25"/>
    <row r="34" s="3" customFormat="1" x14ac:dyDescent="0.25"/>
    <row r="35" s="3" customFormat="1" x14ac:dyDescent="0.25"/>
    <row r="36" s="3" customFormat="1" x14ac:dyDescent="0.25"/>
    <row r="37" s="3" customFormat="1" x14ac:dyDescent="0.25"/>
    <row r="38" s="3" customFormat="1" x14ac:dyDescent="0.25"/>
    <row r="39" s="3" customFormat="1" x14ac:dyDescent="0.25"/>
    <row r="40" s="3" customFormat="1" x14ac:dyDescent="0.25"/>
    <row r="41" s="3" customFormat="1" x14ac:dyDescent="0.25"/>
    <row r="42" s="3" customFormat="1" x14ac:dyDescent="0.25"/>
    <row r="43" s="3" customFormat="1" x14ac:dyDescent="0.25"/>
    <row r="44" s="3" customFormat="1" x14ac:dyDescent="0.25"/>
    <row r="45" s="3" customFormat="1" x14ac:dyDescent="0.25"/>
    <row r="46" s="3" customFormat="1" x14ac:dyDescent="0.25"/>
    <row r="47" s="3" customFormat="1" x14ac:dyDescent="0.25"/>
    <row r="48" s="3" customFormat="1" x14ac:dyDescent="0.25"/>
    <row r="49" s="3" customFormat="1" x14ac:dyDescent="0.25"/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  <row r="63" s="3" customFormat="1" x14ac:dyDescent="0.25"/>
    <row r="64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  <row r="86" s="3" customFormat="1" x14ac:dyDescent="0.25"/>
    <row r="87" s="3" customFormat="1" x14ac:dyDescent="0.25"/>
    <row r="88" s="3" customFormat="1" x14ac:dyDescent="0.25"/>
    <row r="89" s="3" customFormat="1" x14ac:dyDescent="0.25"/>
    <row r="90" s="3" customFormat="1" x14ac:dyDescent="0.25"/>
    <row r="91" s="3" customFormat="1" x14ac:dyDescent="0.25"/>
    <row r="92" s="3" customFormat="1" x14ac:dyDescent="0.25"/>
    <row r="93" s="3" customFormat="1" x14ac:dyDescent="0.25"/>
    <row r="94" s="3" customFormat="1" x14ac:dyDescent="0.25"/>
    <row r="95" s="3" customFormat="1" x14ac:dyDescent="0.25"/>
    <row r="96" s="3" customFormat="1" x14ac:dyDescent="0.25"/>
    <row r="97" s="3" customFormat="1" x14ac:dyDescent="0.25"/>
    <row r="98" s="3" customFormat="1" x14ac:dyDescent="0.25"/>
    <row r="99" s="3" customFormat="1" x14ac:dyDescent="0.25"/>
    <row r="100" s="3" customFormat="1" x14ac:dyDescent="0.25"/>
    <row r="101" s="3" customFormat="1" x14ac:dyDescent="0.25"/>
    <row r="102" s="3" customFormat="1" x14ac:dyDescent="0.25"/>
    <row r="103" s="3" customFormat="1" x14ac:dyDescent="0.25"/>
    <row r="104" s="3" customFormat="1" x14ac:dyDescent="0.25"/>
    <row r="105" s="3" customFormat="1" x14ac:dyDescent="0.25"/>
    <row r="106" s="3" customFormat="1" x14ac:dyDescent="0.25"/>
    <row r="107" s="3" customFormat="1" x14ac:dyDescent="0.25"/>
    <row r="108" s="3" customFormat="1" x14ac:dyDescent="0.25"/>
    <row r="109" s="3" customFormat="1" x14ac:dyDescent="0.25"/>
    <row r="110" s="3" customFormat="1" x14ac:dyDescent="0.25"/>
    <row r="111" s="3" customFormat="1" x14ac:dyDescent="0.25"/>
    <row r="112" s="3" customFormat="1" x14ac:dyDescent="0.25"/>
    <row r="113" s="3" customFormat="1" x14ac:dyDescent="0.25"/>
    <row r="114" s="3" customFormat="1" x14ac:dyDescent="0.25"/>
    <row r="115" s="3" customFormat="1" x14ac:dyDescent="0.25"/>
    <row r="116" s="3" customFormat="1" x14ac:dyDescent="0.25"/>
    <row r="117" s="3" customFormat="1" x14ac:dyDescent="0.25"/>
    <row r="118" s="3" customFormat="1" x14ac:dyDescent="0.25"/>
    <row r="119" s="3" customFormat="1" x14ac:dyDescent="0.25"/>
    <row r="120" s="3" customFormat="1" x14ac:dyDescent="0.25"/>
    <row r="121" s="3" customFormat="1" x14ac:dyDescent="0.25"/>
    <row r="122" s="3" customFormat="1" x14ac:dyDescent="0.25"/>
    <row r="123" s="3" customFormat="1" x14ac:dyDescent="0.25"/>
    <row r="124" s="3" customFormat="1" x14ac:dyDescent="0.25"/>
    <row r="125" s="3" customFormat="1" x14ac:dyDescent="0.25"/>
    <row r="126" s="3" customFormat="1" x14ac:dyDescent="0.25"/>
    <row r="127" s="3" customFormat="1" x14ac:dyDescent="0.25"/>
    <row r="128" s="3" customFormat="1" x14ac:dyDescent="0.25"/>
    <row r="129" s="3" customFormat="1" x14ac:dyDescent="0.25"/>
    <row r="130" s="3" customFormat="1" x14ac:dyDescent="0.25"/>
    <row r="131" s="3" customFormat="1" x14ac:dyDescent="0.25"/>
    <row r="132" s="3" customFormat="1" x14ac:dyDescent="0.25"/>
    <row r="133" s="3" customFormat="1" x14ac:dyDescent="0.25"/>
    <row r="134" s="3" customFormat="1" x14ac:dyDescent="0.25"/>
    <row r="135" s="3" customFormat="1" x14ac:dyDescent="0.25"/>
    <row r="136" s="3" customFormat="1" x14ac:dyDescent="0.25"/>
    <row r="137" s="3" customFormat="1" x14ac:dyDescent="0.25"/>
    <row r="138" s="3" customFormat="1" x14ac:dyDescent="0.25"/>
    <row r="139" s="3" customFormat="1" x14ac:dyDescent="0.25"/>
    <row r="140" s="3" customFormat="1" x14ac:dyDescent="0.25"/>
    <row r="141" s="3" customFormat="1" x14ac:dyDescent="0.25"/>
    <row r="142" s="3" customFormat="1" x14ac:dyDescent="0.25"/>
    <row r="143" s="3" customFormat="1" x14ac:dyDescent="0.25"/>
    <row r="14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</sheetData>
  <customSheetViews>
    <customSheetView guid="{18D66124-A7C6-4255-A409-51A7F389ACAB}">
      <selection activeCell="O11" sqref="O11"/>
      <pageMargins left="0.7" right="0.7" top="0.75" bottom="0.75" header="0.3" footer="0.3"/>
      <pageSetup paperSize="9" orientation="portrait" r:id="rId1"/>
    </customSheetView>
  </customSheetViews>
  <mergeCells count="8">
    <mergeCell ref="A9:N9"/>
    <mergeCell ref="A10:N10"/>
    <mergeCell ref="A3:N3"/>
    <mergeCell ref="A6:N6"/>
    <mergeCell ref="A4:N4"/>
    <mergeCell ref="A5:N5"/>
    <mergeCell ref="A7:N7"/>
    <mergeCell ref="A8:N8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326"/>
  <sheetViews>
    <sheetView zoomScaleNormal="100" workbookViewId="0">
      <pane ySplit="2" topLeftCell="A3" activePane="bottomLeft" state="frozen"/>
      <selection pane="bottomLeft" activeCell="F18" sqref="F18"/>
    </sheetView>
  </sheetViews>
  <sheetFormatPr defaultColWidth="9.140625" defaultRowHeight="15" x14ac:dyDescent="0.25"/>
  <cols>
    <col min="1" max="1" width="53.28515625" style="29" customWidth="1"/>
    <col min="2" max="2" width="45.85546875" style="107" customWidth="1"/>
    <col min="3" max="3" width="46.28515625" style="29" customWidth="1"/>
    <col min="4" max="16" width="9.140625" style="29"/>
    <col min="17" max="21" width="9.140625" style="29" customWidth="1"/>
    <col min="22" max="22" width="23.140625" style="29" customWidth="1"/>
    <col min="23" max="37" width="9.140625" style="29" customWidth="1"/>
    <col min="38" max="16384" width="9.140625" style="29"/>
  </cols>
  <sheetData>
    <row r="1" spans="1:36" s="40" customFormat="1" ht="23.25" x14ac:dyDescent="0.35">
      <c r="A1" s="40" t="s">
        <v>14</v>
      </c>
      <c r="B1" s="102"/>
    </row>
    <row r="2" spans="1:36" s="27" customFormat="1" ht="30.75" customHeight="1" thickBot="1" x14ac:dyDescent="0.35">
      <c r="A2" s="25"/>
      <c r="B2" s="92" t="s">
        <v>229</v>
      </c>
      <c r="C2" s="92" t="s">
        <v>215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</row>
    <row r="3" spans="1:36" s="57" customFormat="1" ht="19.5" customHeight="1" thickBot="1" x14ac:dyDescent="0.3">
      <c r="A3" s="52" t="s">
        <v>228</v>
      </c>
      <c r="B3" s="103"/>
      <c r="C3" s="53"/>
      <c r="D3" s="54"/>
      <c r="E3" s="54"/>
      <c r="F3" s="55"/>
      <c r="G3" s="54"/>
      <c r="H3" s="54"/>
      <c r="I3" s="54"/>
      <c r="J3" s="56"/>
      <c r="K3" s="56"/>
      <c r="L3" s="58"/>
      <c r="M3" s="58"/>
      <c r="N3" s="58"/>
      <c r="O3" s="59"/>
      <c r="P3" s="59"/>
      <c r="Q3" s="59"/>
      <c r="R3" s="59"/>
      <c r="S3" s="60"/>
      <c r="T3" s="60"/>
      <c r="U3" s="60"/>
      <c r="V3" s="60"/>
    </row>
    <row r="4" spans="1:36" ht="18" customHeight="1" x14ac:dyDescent="0.25">
      <c r="A4" s="33" t="s">
        <v>311</v>
      </c>
      <c r="B4" s="467" t="s">
        <v>354</v>
      </c>
      <c r="C4" s="22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</row>
    <row r="5" spans="1:36" ht="18" customHeight="1" x14ac:dyDescent="0.25">
      <c r="A5" s="33" t="s">
        <v>323</v>
      </c>
      <c r="B5" s="468" t="s">
        <v>366</v>
      </c>
      <c r="C5" s="22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</row>
    <row r="6" spans="1:36" ht="28.9" customHeight="1" x14ac:dyDescent="0.25">
      <c r="A6" s="34" t="s">
        <v>320</v>
      </c>
      <c r="B6" s="468"/>
      <c r="C6" s="23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</row>
    <row r="7" spans="1:36" ht="18" customHeight="1" x14ac:dyDescent="0.25">
      <c r="A7" s="34" t="s">
        <v>321</v>
      </c>
      <c r="B7" s="468"/>
      <c r="C7" s="23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</row>
    <row r="8" spans="1:36" ht="18" customHeight="1" x14ac:dyDescent="0.25">
      <c r="A8" s="34" t="s">
        <v>322</v>
      </c>
      <c r="B8" s="468"/>
      <c r="C8" s="23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R8" s="28"/>
      <c r="V8"/>
      <c r="W8" s="28"/>
      <c r="X8" s="30"/>
      <c r="Y8" s="30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</row>
    <row r="9" spans="1:36" ht="18" customHeight="1" x14ac:dyDescent="0.25">
      <c r="A9" s="98" t="s">
        <v>18</v>
      </c>
      <c r="B9" s="469"/>
      <c r="C9" s="24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V9"/>
      <c r="W9" s="28"/>
      <c r="X9" s="30"/>
      <c r="Y9" s="30"/>
      <c r="Z9" s="28"/>
      <c r="AA9" s="28"/>
      <c r="AB9" s="28"/>
      <c r="AC9" s="28"/>
      <c r="AD9" s="28"/>
      <c r="AE9" s="28"/>
      <c r="AF9" s="28"/>
      <c r="AH9" s="28"/>
      <c r="AI9" s="28"/>
      <c r="AJ9" s="28"/>
    </row>
    <row r="10" spans="1:36" ht="18" customHeight="1" x14ac:dyDescent="0.25">
      <c r="A10" s="98" t="s">
        <v>269</v>
      </c>
      <c r="B10" s="469"/>
      <c r="C10" s="24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V10"/>
      <c r="W10" s="28"/>
      <c r="X10" s="30"/>
      <c r="Y10" s="30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</row>
    <row r="11" spans="1:36" ht="18" customHeight="1" x14ac:dyDescent="0.25">
      <c r="A11" s="99"/>
      <c r="B11" s="470"/>
      <c r="C11" s="100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V11"/>
      <c r="W11" s="28"/>
      <c r="X11" s="30"/>
      <c r="Y11" s="30"/>
      <c r="Z11" s="28"/>
      <c r="AA11" s="28"/>
      <c r="AB11" s="28"/>
      <c r="AC11" s="28"/>
      <c r="AE11" s="28"/>
      <c r="AF11" s="28"/>
      <c r="AG11" s="28"/>
      <c r="AH11" s="28"/>
      <c r="AI11" s="28"/>
      <c r="AJ11" s="28"/>
    </row>
    <row r="12" spans="1:36" ht="18" customHeight="1" x14ac:dyDescent="0.25">
      <c r="A12" s="33" t="s">
        <v>216</v>
      </c>
      <c r="B12" s="467"/>
      <c r="C12" s="22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V12"/>
      <c r="W12" s="28"/>
      <c r="X12" s="30"/>
      <c r="Y12" s="30"/>
      <c r="Z12" s="28"/>
      <c r="AA12" s="28"/>
      <c r="AB12" s="28"/>
      <c r="AC12" s="28"/>
      <c r="AE12" s="28"/>
      <c r="AF12" s="28"/>
      <c r="AG12" s="28"/>
      <c r="AH12" s="28"/>
      <c r="AI12" s="28"/>
      <c r="AJ12" s="28"/>
    </row>
    <row r="13" spans="1:36" ht="31.5" customHeight="1" x14ac:dyDescent="0.25">
      <c r="A13" s="34" t="s">
        <v>218</v>
      </c>
      <c r="B13" s="468"/>
      <c r="C13" s="23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V13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</row>
    <row r="14" spans="1:36" ht="18" customHeight="1" x14ac:dyDescent="0.25">
      <c r="A14" s="34" t="s">
        <v>324</v>
      </c>
      <c r="B14" s="468"/>
      <c r="C14" s="23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V14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</row>
    <row r="15" spans="1:36" ht="18" customHeight="1" x14ac:dyDescent="0.25">
      <c r="A15" s="34" t="s">
        <v>325</v>
      </c>
      <c r="B15" s="444">
        <v>8</v>
      </c>
      <c r="C15" s="23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V15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</row>
    <row r="16" spans="1:36" ht="18" customHeight="1" x14ac:dyDescent="0.25">
      <c r="A16" s="34" t="s">
        <v>326</v>
      </c>
      <c r="B16" s="444">
        <v>100</v>
      </c>
      <c r="C16" s="23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V16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</row>
    <row r="17" spans="1:36" ht="18" customHeight="1" x14ac:dyDescent="0.25">
      <c r="A17" s="34" t="s">
        <v>332</v>
      </c>
      <c r="B17" s="444">
        <v>2</v>
      </c>
      <c r="C17" s="104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V17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</row>
    <row r="18" spans="1:36" ht="18" customHeight="1" x14ac:dyDescent="0.25">
      <c r="A18" s="34" t="s">
        <v>327</v>
      </c>
      <c r="B18" s="520">
        <f>B15+B16+B17</f>
        <v>110</v>
      </c>
      <c r="C18" s="23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V1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</row>
    <row r="19" spans="1:36" ht="18" customHeight="1" x14ac:dyDescent="0.25">
      <c r="A19" s="34" t="s">
        <v>328</v>
      </c>
      <c r="B19" s="104"/>
      <c r="C19" s="23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V19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</row>
    <row r="20" spans="1:36" ht="18" customHeight="1" x14ac:dyDescent="0.25">
      <c r="A20" s="34" t="s">
        <v>329</v>
      </c>
      <c r="B20" s="474">
        <v>300</v>
      </c>
      <c r="C20" s="23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V20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</row>
    <row r="21" spans="1:36" ht="18" customHeight="1" x14ac:dyDescent="0.25">
      <c r="A21" s="34" t="s">
        <v>330</v>
      </c>
      <c r="B21" s="104"/>
      <c r="C21" s="23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V21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</row>
    <row r="22" spans="1:36" ht="18" customHeight="1" x14ac:dyDescent="0.25">
      <c r="A22" s="34" t="s">
        <v>19</v>
      </c>
      <c r="B22" s="104"/>
      <c r="C22" s="23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V22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</row>
    <row r="23" spans="1:36" ht="16.5" thickBot="1" x14ac:dyDescent="0.3">
      <c r="A23" s="31"/>
      <c r="B23" s="105"/>
      <c r="C23" s="32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V23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</row>
    <row r="24" spans="1:36" s="57" customFormat="1" ht="19.5" customHeight="1" thickBot="1" x14ac:dyDescent="0.3">
      <c r="A24" s="52" t="s">
        <v>336</v>
      </c>
      <c r="B24" s="103"/>
      <c r="C24" s="53"/>
      <c r="D24" s="54"/>
      <c r="E24" s="54"/>
      <c r="F24" s="55"/>
      <c r="G24" s="54"/>
      <c r="H24" s="54"/>
      <c r="I24" s="54"/>
      <c r="J24" s="56"/>
      <c r="K24" s="56"/>
      <c r="L24" s="58"/>
      <c r="M24" s="58"/>
      <c r="N24" s="58"/>
      <c r="O24" s="59"/>
      <c r="P24" s="59"/>
      <c r="Q24" s="59"/>
      <c r="R24" s="59"/>
      <c r="S24" s="60"/>
      <c r="T24" s="60"/>
      <c r="U24" s="60"/>
      <c r="V24" s="60"/>
    </row>
    <row r="25" spans="1:36" ht="18.600000000000001" customHeight="1" x14ac:dyDescent="0.25">
      <c r="A25" s="33" t="s">
        <v>219</v>
      </c>
      <c r="B25" s="22"/>
      <c r="C25" s="22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V25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</row>
    <row r="26" spans="1:36" ht="22.15" customHeight="1" x14ac:dyDescent="0.25">
      <c r="A26" s="33" t="s">
        <v>220</v>
      </c>
      <c r="B26" s="22"/>
      <c r="C26" s="24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V26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</row>
    <row r="27" spans="1:36" ht="18" customHeight="1" x14ac:dyDescent="0.25">
      <c r="A27" s="33" t="s">
        <v>221</v>
      </c>
      <c r="B27" s="22"/>
      <c r="C27" s="23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V27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</row>
    <row r="28" spans="1:36" ht="18" customHeight="1" x14ac:dyDescent="0.25">
      <c r="A28" s="33" t="s">
        <v>222</v>
      </c>
      <c r="B28" s="22"/>
      <c r="C28" s="23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V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</row>
    <row r="29" spans="1:36" s="28" customFormat="1" ht="18" customHeight="1" x14ac:dyDescent="0.25">
      <c r="A29" s="33" t="s">
        <v>304</v>
      </c>
      <c r="B29" s="23"/>
      <c r="C29" s="23"/>
      <c r="S29" s="29"/>
      <c r="T29" s="29"/>
      <c r="U29" s="29"/>
      <c r="V29"/>
    </row>
    <row r="30" spans="1:36" ht="18" customHeight="1" x14ac:dyDescent="0.25">
      <c r="A30" s="33" t="s">
        <v>225</v>
      </c>
      <c r="B30" s="22"/>
      <c r="C30" s="24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V30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</row>
    <row r="31" spans="1:36" ht="18" customHeight="1" x14ac:dyDescent="0.25">
      <c r="A31" s="33" t="s">
        <v>226</v>
      </c>
      <c r="B31" s="22"/>
      <c r="C31" s="23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V31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</row>
    <row r="32" spans="1:36" ht="18.600000000000001" customHeight="1" x14ac:dyDescent="0.25">
      <c r="A32" s="33" t="s">
        <v>227</v>
      </c>
      <c r="B32" s="22"/>
      <c r="C32" s="24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V32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</row>
    <row r="33" spans="1:33" ht="18" customHeight="1" x14ac:dyDescent="0.25">
      <c r="A33" s="33" t="s">
        <v>331</v>
      </c>
      <c r="B33" s="23"/>
      <c r="C33" s="23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V33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</row>
    <row r="34" spans="1:33" ht="18" customHeight="1" x14ac:dyDescent="0.25">
      <c r="A34" s="33" t="s">
        <v>338</v>
      </c>
      <c r="B34" s="22"/>
      <c r="C34" s="24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V34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</row>
    <row r="35" spans="1:33" ht="18" customHeight="1" x14ac:dyDescent="0.25">
      <c r="A35" s="33" t="s">
        <v>337</v>
      </c>
      <c r="B35" s="22"/>
      <c r="C35" s="24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V35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</row>
    <row r="36" spans="1:33" s="96" customFormat="1" ht="16.149999999999999" customHeight="1" x14ac:dyDescent="0.25">
      <c r="A36" s="93" t="s">
        <v>20</v>
      </c>
      <c r="B36" s="94"/>
      <c r="C36" s="94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V36" s="97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</row>
    <row r="37" spans="1:33" x14ac:dyDescent="0.25">
      <c r="A37" s="28"/>
      <c r="B37" s="106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V37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</row>
    <row r="38" spans="1:33" x14ac:dyDescent="0.25">
      <c r="A38" s="28"/>
      <c r="B38" s="106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V3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</row>
    <row r="39" spans="1:33" x14ac:dyDescent="0.25">
      <c r="A39" s="28"/>
      <c r="B39" s="106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V39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</row>
    <row r="40" spans="1:33" x14ac:dyDescent="0.25">
      <c r="B40" s="106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V40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</row>
    <row r="41" spans="1:33" x14ac:dyDescent="0.25">
      <c r="A41" s="28"/>
      <c r="B41" s="106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V41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</row>
    <row r="42" spans="1:33" x14ac:dyDescent="0.25">
      <c r="A42" s="28"/>
      <c r="B42" s="106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V42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</row>
    <row r="43" spans="1:33" x14ac:dyDescent="0.25">
      <c r="A43" s="28"/>
      <c r="B43" s="106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V43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</row>
    <row r="44" spans="1:33" x14ac:dyDescent="0.25">
      <c r="A44" s="28"/>
      <c r="B44" s="106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V44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</row>
    <row r="45" spans="1:33" x14ac:dyDescent="0.25">
      <c r="A45" s="28"/>
      <c r="B45" s="106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V45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</row>
    <row r="46" spans="1:33" x14ac:dyDescent="0.25">
      <c r="A46" s="28"/>
      <c r="B46" s="106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V46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</row>
    <row r="47" spans="1:33" x14ac:dyDescent="0.25">
      <c r="A47" s="28"/>
      <c r="B47" s="106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V47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</row>
    <row r="48" spans="1:33" x14ac:dyDescent="0.25">
      <c r="A48" s="28"/>
      <c r="B48" s="106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V4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</row>
    <row r="49" spans="1:33" x14ac:dyDescent="0.25">
      <c r="A49" s="28"/>
      <c r="B49" s="106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V49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</row>
    <row r="50" spans="1:33" x14ac:dyDescent="0.25">
      <c r="A50" s="28"/>
      <c r="B50" s="106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V50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</row>
    <row r="51" spans="1:33" x14ac:dyDescent="0.25">
      <c r="A51" s="28"/>
      <c r="B51" s="106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V51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</row>
    <row r="52" spans="1:33" x14ac:dyDescent="0.25">
      <c r="A52" s="28"/>
      <c r="B52" s="106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V52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</row>
    <row r="53" spans="1:33" x14ac:dyDescent="0.25">
      <c r="A53" s="28"/>
      <c r="B53" s="106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V53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</row>
    <row r="54" spans="1:33" x14ac:dyDescent="0.25">
      <c r="A54" s="28"/>
      <c r="B54" s="106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V54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</row>
    <row r="55" spans="1:33" x14ac:dyDescent="0.25">
      <c r="A55" s="28"/>
      <c r="B55" s="106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V55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</row>
    <row r="56" spans="1:33" x14ac:dyDescent="0.25">
      <c r="A56" s="28"/>
      <c r="B56" s="106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V56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</row>
    <row r="57" spans="1:33" x14ac:dyDescent="0.25">
      <c r="A57" s="28"/>
      <c r="B57" s="106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V57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</row>
    <row r="58" spans="1:33" x14ac:dyDescent="0.25">
      <c r="A58" s="28"/>
      <c r="B58" s="106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V5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</row>
    <row r="59" spans="1:33" x14ac:dyDescent="0.25">
      <c r="A59" s="28"/>
      <c r="B59" s="106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V59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</row>
    <row r="60" spans="1:33" x14ac:dyDescent="0.25">
      <c r="A60" s="28"/>
      <c r="B60" s="106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</row>
    <row r="61" spans="1:33" x14ac:dyDescent="0.25">
      <c r="A61" s="28"/>
      <c r="B61" s="106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</row>
    <row r="62" spans="1:33" x14ac:dyDescent="0.25">
      <c r="A62" s="28"/>
      <c r="B62" s="106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33" x14ac:dyDescent="0.25">
      <c r="A63" s="28"/>
      <c r="B63" s="106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33" x14ac:dyDescent="0.25">
      <c r="A64" s="28"/>
      <c r="B64" s="106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</row>
    <row r="65" spans="1:33" x14ac:dyDescent="0.25">
      <c r="A65" s="28"/>
      <c r="B65" s="106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</row>
    <row r="66" spans="1:33" x14ac:dyDescent="0.25">
      <c r="A66" s="28"/>
      <c r="B66" s="106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</row>
    <row r="67" spans="1:33" x14ac:dyDescent="0.25">
      <c r="A67" s="28"/>
      <c r="B67" s="106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</row>
    <row r="68" spans="1:33" x14ac:dyDescent="0.25">
      <c r="A68" s="28"/>
      <c r="B68" s="106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</row>
    <row r="69" spans="1:33" x14ac:dyDescent="0.25">
      <c r="A69" s="28"/>
      <c r="B69" s="106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</row>
    <row r="70" spans="1:33" x14ac:dyDescent="0.25">
      <c r="A70" s="28"/>
      <c r="B70" s="106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33" x14ac:dyDescent="0.25">
      <c r="A71" s="28"/>
      <c r="B71" s="106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</row>
    <row r="72" spans="1:33" x14ac:dyDescent="0.25">
      <c r="A72" s="28"/>
      <c r="B72" s="106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</row>
    <row r="73" spans="1:33" x14ac:dyDescent="0.25">
      <c r="A73" s="28"/>
      <c r="B73" s="106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</row>
    <row r="74" spans="1:33" x14ac:dyDescent="0.25">
      <c r="A74" s="28"/>
      <c r="B74" s="106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33" x14ac:dyDescent="0.25">
      <c r="A75" s="28"/>
      <c r="B75" s="106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33" x14ac:dyDescent="0.25">
      <c r="A76" s="28"/>
      <c r="B76" s="106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</row>
    <row r="77" spans="1:33" x14ac:dyDescent="0.25">
      <c r="A77" s="28"/>
      <c r="B77" s="106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</row>
    <row r="78" spans="1:33" x14ac:dyDescent="0.25">
      <c r="A78" s="28"/>
      <c r="B78" s="106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</row>
    <row r="79" spans="1:33" x14ac:dyDescent="0.25">
      <c r="A79" s="28"/>
      <c r="B79" s="106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33" x14ac:dyDescent="0.25">
      <c r="A80" s="28"/>
      <c r="B80" s="106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5">
      <c r="A81" s="28"/>
      <c r="B81" s="106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</row>
    <row r="82" spans="1:33" x14ac:dyDescent="0.25">
      <c r="A82" s="28"/>
      <c r="B82" s="106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</row>
    <row r="83" spans="1:33" x14ac:dyDescent="0.25">
      <c r="A83" s="28"/>
      <c r="B83" s="106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</row>
    <row r="84" spans="1:33" x14ac:dyDescent="0.25">
      <c r="A84" s="28"/>
      <c r="B84" s="106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</row>
    <row r="85" spans="1:33" x14ac:dyDescent="0.25">
      <c r="A85" s="28"/>
      <c r="B85" s="106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</row>
    <row r="86" spans="1:33" x14ac:dyDescent="0.25">
      <c r="A86" s="28"/>
      <c r="B86" s="106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</row>
    <row r="87" spans="1:33" x14ac:dyDescent="0.25">
      <c r="A87" s="28"/>
      <c r="B87" s="106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</row>
    <row r="88" spans="1:33" x14ac:dyDescent="0.25">
      <c r="A88" s="28"/>
      <c r="B88" s="106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</row>
    <row r="89" spans="1:33" x14ac:dyDescent="0.25">
      <c r="A89" s="28"/>
      <c r="B89" s="106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</row>
    <row r="90" spans="1:33" x14ac:dyDescent="0.25">
      <c r="A90" s="28"/>
      <c r="B90" s="106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5">
      <c r="A91" s="28"/>
      <c r="B91" s="106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</row>
    <row r="92" spans="1:33" x14ac:dyDescent="0.25">
      <c r="A92" s="28"/>
      <c r="B92" s="106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</row>
    <row r="93" spans="1:33" x14ac:dyDescent="0.25">
      <c r="A93" s="28"/>
      <c r="B93" s="106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</row>
    <row r="94" spans="1:33" x14ac:dyDescent="0.25">
      <c r="A94" s="28"/>
      <c r="B94" s="106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</row>
    <row r="95" spans="1:33" x14ac:dyDescent="0.25">
      <c r="A95" s="28"/>
      <c r="B95" s="106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</row>
    <row r="96" spans="1:33" x14ac:dyDescent="0.25">
      <c r="A96" s="28"/>
      <c r="B96" s="106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</row>
    <row r="97" spans="1:33" x14ac:dyDescent="0.25">
      <c r="A97" s="28"/>
      <c r="B97" s="106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</row>
    <row r="98" spans="1:33" x14ac:dyDescent="0.25">
      <c r="A98" s="28"/>
      <c r="B98" s="106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</row>
    <row r="99" spans="1:33" x14ac:dyDescent="0.25">
      <c r="A99" s="28"/>
      <c r="B99" s="106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</row>
    <row r="100" spans="1:33" x14ac:dyDescent="0.25">
      <c r="A100" s="28"/>
      <c r="B100" s="106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</row>
    <row r="101" spans="1:33" x14ac:dyDescent="0.25">
      <c r="A101" s="28"/>
      <c r="B101" s="106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</row>
    <row r="102" spans="1:33" x14ac:dyDescent="0.25">
      <c r="A102" s="28"/>
      <c r="B102" s="106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</row>
    <row r="103" spans="1:33" x14ac:dyDescent="0.25">
      <c r="A103" s="28"/>
      <c r="B103" s="106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</row>
    <row r="104" spans="1:33" x14ac:dyDescent="0.25">
      <c r="A104" s="28"/>
      <c r="B104" s="106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</row>
    <row r="105" spans="1:33" x14ac:dyDescent="0.25">
      <c r="A105" s="28"/>
      <c r="B105" s="106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</row>
    <row r="106" spans="1:33" x14ac:dyDescent="0.25">
      <c r="A106" s="28"/>
      <c r="B106" s="106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</row>
    <row r="107" spans="1:33" x14ac:dyDescent="0.25">
      <c r="A107" s="28"/>
      <c r="B107" s="106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</row>
    <row r="108" spans="1:33" x14ac:dyDescent="0.25">
      <c r="A108" s="28"/>
      <c r="B108" s="106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</row>
    <row r="109" spans="1:33" x14ac:dyDescent="0.25">
      <c r="A109" s="28"/>
      <c r="B109" s="106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</row>
    <row r="110" spans="1:33" x14ac:dyDescent="0.25">
      <c r="A110" s="28"/>
      <c r="B110" s="106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</row>
    <row r="111" spans="1:33" x14ac:dyDescent="0.25">
      <c r="A111" s="28"/>
      <c r="B111" s="106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</row>
    <row r="112" spans="1:33" x14ac:dyDescent="0.25">
      <c r="A112" s="28"/>
      <c r="B112" s="106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</row>
    <row r="113" spans="1:33" x14ac:dyDescent="0.25">
      <c r="A113" s="28"/>
      <c r="B113" s="106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</row>
    <row r="114" spans="1:33" x14ac:dyDescent="0.25">
      <c r="A114" s="28"/>
      <c r="B114" s="106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</row>
    <row r="115" spans="1:33" x14ac:dyDescent="0.25">
      <c r="A115" s="28"/>
      <c r="B115" s="106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</row>
    <row r="116" spans="1:33" x14ac:dyDescent="0.25">
      <c r="A116" s="28"/>
      <c r="B116" s="106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</row>
    <row r="117" spans="1:33" x14ac:dyDescent="0.25">
      <c r="A117" s="28"/>
      <c r="B117" s="106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</row>
    <row r="118" spans="1:33" x14ac:dyDescent="0.25">
      <c r="A118" s="28"/>
      <c r="B118" s="106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</row>
    <row r="119" spans="1:33" x14ac:dyDescent="0.25">
      <c r="A119" s="28"/>
      <c r="B119" s="106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</row>
    <row r="120" spans="1:33" x14ac:dyDescent="0.25">
      <c r="A120" s="28"/>
      <c r="B120" s="106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</row>
    <row r="121" spans="1:33" x14ac:dyDescent="0.25">
      <c r="A121" s="28"/>
      <c r="B121" s="106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</row>
    <row r="122" spans="1:33" x14ac:dyDescent="0.25">
      <c r="A122" s="28"/>
      <c r="B122" s="106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</row>
    <row r="123" spans="1:33" x14ac:dyDescent="0.25">
      <c r="A123" s="28"/>
      <c r="B123" s="106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</row>
    <row r="124" spans="1:33" x14ac:dyDescent="0.25">
      <c r="A124" s="28"/>
      <c r="B124" s="106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</row>
    <row r="125" spans="1:33" x14ac:dyDescent="0.25">
      <c r="A125" s="28"/>
      <c r="B125" s="106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</row>
    <row r="126" spans="1:33" x14ac:dyDescent="0.25">
      <c r="A126" s="28"/>
      <c r="B126" s="106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</row>
    <row r="127" spans="1:33" x14ac:dyDescent="0.25">
      <c r="A127" s="28"/>
      <c r="B127" s="106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</row>
    <row r="128" spans="1:33" x14ac:dyDescent="0.25">
      <c r="A128" s="28"/>
      <c r="B128" s="106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</row>
    <row r="129" spans="1:33" x14ac:dyDescent="0.25">
      <c r="A129" s="28"/>
      <c r="B129" s="106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</row>
    <row r="130" spans="1:33" x14ac:dyDescent="0.25">
      <c r="A130" s="28"/>
      <c r="B130" s="106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</row>
    <row r="131" spans="1:33" x14ac:dyDescent="0.25">
      <c r="A131" s="28"/>
      <c r="B131" s="106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</row>
    <row r="132" spans="1:33" x14ac:dyDescent="0.25">
      <c r="A132" s="28"/>
      <c r="B132" s="106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</row>
    <row r="133" spans="1:33" x14ac:dyDescent="0.25">
      <c r="A133" s="28"/>
      <c r="B133" s="106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</row>
    <row r="134" spans="1:33" x14ac:dyDescent="0.25">
      <c r="A134" s="28"/>
      <c r="B134" s="106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</row>
    <row r="135" spans="1:33" x14ac:dyDescent="0.25">
      <c r="A135" s="28"/>
      <c r="B135" s="106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</row>
    <row r="136" spans="1:33" x14ac:dyDescent="0.25">
      <c r="A136" s="28"/>
      <c r="B136" s="106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</row>
    <row r="137" spans="1:33" x14ac:dyDescent="0.25">
      <c r="A137" s="28"/>
      <c r="B137" s="106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</row>
    <row r="138" spans="1:33" x14ac:dyDescent="0.25">
      <c r="A138" s="28"/>
      <c r="B138" s="106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</row>
    <row r="139" spans="1:33" x14ac:dyDescent="0.25">
      <c r="A139" s="28"/>
      <c r="B139" s="106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</row>
    <row r="140" spans="1:33" x14ac:dyDescent="0.25">
      <c r="A140" s="28"/>
      <c r="B140" s="106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</row>
    <row r="141" spans="1:33" x14ac:dyDescent="0.25">
      <c r="A141" s="28"/>
      <c r="B141" s="106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</row>
    <row r="142" spans="1:33" x14ac:dyDescent="0.25">
      <c r="A142" s="28"/>
      <c r="B142" s="106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</row>
    <row r="143" spans="1:33" x14ac:dyDescent="0.25">
      <c r="A143" s="28"/>
      <c r="B143" s="106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</row>
    <row r="144" spans="1:33" x14ac:dyDescent="0.25">
      <c r="A144" s="28"/>
      <c r="B144" s="106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</row>
    <row r="145" spans="1:33" x14ac:dyDescent="0.25">
      <c r="A145" s="28"/>
      <c r="B145" s="106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</row>
    <row r="146" spans="1:33" x14ac:dyDescent="0.25">
      <c r="A146" s="28"/>
      <c r="B146" s="106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</row>
    <row r="147" spans="1:33" x14ac:dyDescent="0.25">
      <c r="A147" s="28"/>
      <c r="B147" s="106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</row>
    <row r="148" spans="1:33" x14ac:dyDescent="0.25">
      <c r="A148" s="28"/>
      <c r="B148" s="106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</row>
    <row r="149" spans="1:33" x14ac:dyDescent="0.25">
      <c r="A149" s="28"/>
      <c r="B149" s="106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</row>
    <row r="150" spans="1:33" x14ac:dyDescent="0.25">
      <c r="A150" s="28"/>
      <c r="B150" s="106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</row>
    <row r="151" spans="1:33" x14ac:dyDescent="0.25">
      <c r="A151" s="28"/>
      <c r="B151" s="106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</row>
    <row r="152" spans="1:33" x14ac:dyDescent="0.25">
      <c r="A152" s="28"/>
      <c r="B152" s="106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</row>
    <row r="153" spans="1:33" x14ac:dyDescent="0.25">
      <c r="A153" s="28"/>
      <c r="B153" s="106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</row>
    <row r="154" spans="1:33" x14ac:dyDescent="0.25">
      <c r="A154" s="28"/>
      <c r="B154" s="106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</row>
    <row r="155" spans="1:33" x14ac:dyDescent="0.25">
      <c r="A155" s="28"/>
      <c r="B155" s="106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</row>
    <row r="156" spans="1:33" x14ac:dyDescent="0.25">
      <c r="A156" s="28"/>
      <c r="B156" s="106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</row>
    <row r="157" spans="1:33" x14ac:dyDescent="0.25">
      <c r="A157" s="28"/>
      <c r="B157" s="106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</row>
    <row r="158" spans="1:33" x14ac:dyDescent="0.25">
      <c r="A158" s="28"/>
      <c r="B158" s="106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</row>
    <row r="159" spans="1:33" x14ac:dyDescent="0.25">
      <c r="A159" s="28"/>
      <c r="B159" s="106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</row>
    <row r="160" spans="1:33" x14ac:dyDescent="0.25">
      <c r="A160" s="28"/>
      <c r="B160" s="106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</row>
    <row r="161" spans="1:33" x14ac:dyDescent="0.25">
      <c r="A161" s="28"/>
      <c r="B161" s="106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</row>
    <row r="162" spans="1:33" x14ac:dyDescent="0.25">
      <c r="A162" s="28"/>
      <c r="B162" s="106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</row>
    <row r="163" spans="1:33" x14ac:dyDescent="0.25">
      <c r="A163" s="28"/>
      <c r="B163" s="106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</row>
    <row r="164" spans="1:33" x14ac:dyDescent="0.25">
      <c r="A164" s="28"/>
      <c r="B164" s="106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</row>
    <row r="165" spans="1:33" x14ac:dyDescent="0.25">
      <c r="A165" s="28"/>
      <c r="B165" s="106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</row>
    <row r="166" spans="1:33" x14ac:dyDescent="0.25">
      <c r="A166" s="28"/>
      <c r="B166" s="106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</row>
    <row r="167" spans="1:33" x14ac:dyDescent="0.25">
      <c r="A167" s="28"/>
      <c r="B167" s="106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</row>
    <row r="168" spans="1:33" x14ac:dyDescent="0.25">
      <c r="A168" s="28"/>
      <c r="B168" s="106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</row>
    <row r="169" spans="1:33" x14ac:dyDescent="0.25">
      <c r="A169" s="28"/>
      <c r="B169" s="106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</row>
    <row r="170" spans="1:33" x14ac:dyDescent="0.25">
      <c r="A170" s="28"/>
      <c r="B170" s="106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</row>
    <row r="171" spans="1:33" x14ac:dyDescent="0.25">
      <c r="A171" s="28"/>
      <c r="B171" s="106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</row>
    <row r="172" spans="1:33" x14ac:dyDescent="0.25">
      <c r="A172" s="28"/>
      <c r="B172" s="106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</row>
    <row r="173" spans="1:33" x14ac:dyDescent="0.25">
      <c r="A173" s="28"/>
      <c r="B173" s="106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</row>
    <row r="174" spans="1:33" x14ac:dyDescent="0.25">
      <c r="A174" s="28"/>
      <c r="B174" s="106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</row>
    <row r="175" spans="1:33" x14ac:dyDescent="0.25">
      <c r="A175" s="28"/>
      <c r="B175" s="106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</row>
    <row r="176" spans="1:33" x14ac:dyDescent="0.25">
      <c r="A176" s="28"/>
      <c r="B176" s="106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</row>
    <row r="177" spans="1:33" x14ac:dyDescent="0.25">
      <c r="A177" s="28"/>
      <c r="B177" s="106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</row>
    <row r="178" spans="1:33" x14ac:dyDescent="0.25">
      <c r="A178" s="28"/>
      <c r="B178" s="106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</row>
    <row r="179" spans="1:33" x14ac:dyDescent="0.25">
      <c r="A179" s="28"/>
      <c r="B179" s="106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</row>
    <row r="180" spans="1:33" x14ac:dyDescent="0.25">
      <c r="A180" s="28"/>
      <c r="B180" s="106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</row>
    <row r="181" spans="1:33" x14ac:dyDescent="0.25">
      <c r="A181" s="28"/>
      <c r="B181" s="106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</row>
    <row r="182" spans="1:33" x14ac:dyDescent="0.25">
      <c r="A182" s="28"/>
      <c r="B182" s="106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</row>
    <row r="183" spans="1:33" x14ac:dyDescent="0.25">
      <c r="A183" s="28"/>
      <c r="B183" s="106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</row>
    <row r="184" spans="1:33" x14ac:dyDescent="0.25">
      <c r="A184" s="28"/>
      <c r="B184" s="106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</row>
    <row r="185" spans="1:33" x14ac:dyDescent="0.25">
      <c r="A185" s="28"/>
      <c r="B185" s="106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</row>
    <row r="186" spans="1:33" x14ac:dyDescent="0.25">
      <c r="A186" s="28"/>
      <c r="B186" s="106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</row>
    <row r="187" spans="1:33" x14ac:dyDescent="0.25">
      <c r="A187" s="28"/>
      <c r="B187" s="106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</row>
    <row r="188" spans="1:33" x14ac:dyDescent="0.25">
      <c r="A188" s="28"/>
      <c r="B188" s="106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</row>
    <row r="189" spans="1:33" x14ac:dyDescent="0.25">
      <c r="A189" s="28"/>
      <c r="B189" s="106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</row>
    <row r="190" spans="1:33" x14ac:dyDescent="0.25">
      <c r="A190" s="28"/>
      <c r="B190" s="106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</row>
    <row r="191" spans="1:33" x14ac:dyDescent="0.25">
      <c r="A191" s="28"/>
      <c r="B191" s="106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</row>
    <row r="192" spans="1:33" x14ac:dyDescent="0.25">
      <c r="A192" s="28"/>
      <c r="B192" s="106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</row>
    <row r="193" spans="1:33" x14ac:dyDescent="0.25">
      <c r="A193" s="28"/>
      <c r="B193" s="106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</row>
    <row r="194" spans="1:33" x14ac:dyDescent="0.25">
      <c r="A194" s="28"/>
      <c r="B194" s="106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</row>
    <row r="195" spans="1:33" x14ac:dyDescent="0.25">
      <c r="A195" s="28"/>
      <c r="B195" s="106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</row>
    <row r="196" spans="1:33" x14ac:dyDescent="0.25">
      <c r="A196" s="28"/>
      <c r="B196" s="106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</row>
    <row r="197" spans="1:33" x14ac:dyDescent="0.25">
      <c r="A197" s="28"/>
      <c r="B197" s="106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</row>
    <row r="198" spans="1:33" x14ac:dyDescent="0.25">
      <c r="A198" s="28"/>
      <c r="B198" s="106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</row>
    <row r="199" spans="1:33" x14ac:dyDescent="0.25">
      <c r="A199" s="28"/>
      <c r="B199" s="106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</row>
    <row r="200" spans="1:33" x14ac:dyDescent="0.25">
      <c r="A200" s="28"/>
      <c r="B200" s="106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</row>
    <row r="201" spans="1:33" x14ac:dyDescent="0.25">
      <c r="A201" s="28"/>
      <c r="B201" s="106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</row>
    <row r="202" spans="1:33" x14ac:dyDescent="0.25">
      <c r="A202" s="28"/>
      <c r="B202" s="106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</row>
    <row r="203" spans="1:33" x14ac:dyDescent="0.25">
      <c r="A203" s="28"/>
      <c r="B203" s="106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</row>
    <row r="204" spans="1:33" x14ac:dyDescent="0.25">
      <c r="A204" s="28"/>
      <c r="B204" s="106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</row>
    <row r="205" spans="1:33" x14ac:dyDescent="0.25">
      <c r="A205" s="28"/>
      <c r="B205" s="106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</row>
    <row r="206" spans="1:33" x14ac:dyDescent="0.25">
      <c r="A206" s="28"/>
      <c r="B206" s="106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</row>
    <row r="207" spans="1:33" x14ac:dyDescent="0.25">
      <c r="A207" s="28"/>
      <c r="B207" s="106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</row>
    <row r="208" spans="1:33" x14ac:dyDescent="0.25">
      <c r="A208" s="28"/>
      <c r="B208" s="106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</row>
    <row r="209" spans="1:33" x14ac:dyDescent="0.25">
      <c r="A209" s="28"/>
      <c r="B209" s="106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</row>
    <row r="210" spans="1:33" x14ac:dyDescent="0.25">
      <c r="A210" s="28"/>
      <c r="B210" s="106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</row>
    <row r="211" spans="1:33" x14ac:dyDescent="0.25">
      <c r="A211" s="28"/>
      <c r="B211" s="106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</row>
    <row r="212" spans="1:33" x14ac:dyDescent="0.25">
      <c r="A212" s="28"/>
      <c r="B212" s="106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</row>
    <row r="213" spans="1:33" x14ac:dyDescent="0.25">
      <c r="A213" s="28"/>
      <c r="B213" s="106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</row>
    <row r="214" spans="1:33" x14ac:dyDescent="0.25">
      <c r="A214" s="28"/>
      <c r="B214" s="106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</row>
    <row r="215" spans="1:33" x14ac:dyDescent="0.25">
      <c r="A215" s="28"/>
      <c r="B215" s="106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</row>
    <row r="216" spans="1:33" x14ac:dyDescent="0.25">
      <c r="A216" s="28"/>
      <c r="B216" s="106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</row>
    <row r="217" spans="1:33" x14ac:dyDescent="0.25">
      <c r="A217" s="28"/>
      <c r="B217" s="106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</row>
    <row r="218" spans="1:33" x14ac:dyDescent="0.25">
      <c r="A218" s="28"/>
      <c r="B218" s="106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</row>
    <row r="219" spans="1:33" x14ac:dyDescent="0.25">
      <c r="A219" s="28"/>
      <c r="B219" s="106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</row>
    <row r="220" spans="1:33" x14ac:dyDescent="0.25">
      <c r="A220" s="28"/>
      <c r="B220" s="106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</row>
    <row r="221" spans="1:33" x14ac:dyDescent="0.25">
      <c r="A221" s="28"/>
      <c r="B221" s="106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</row>
    <row r="222" spans="1:33" x14ac:dyDescent="0.25">
      <c r="A222" s="28"/>
      <c r="B222" s="106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</row>
    <row r="223" spans="1:33" x14ac:dyDescent="0.25">
      <c r="A223" s="28"/>
      <c r="B223" s="106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</row>
    <row r="224" spans="1:33" x14ac:dyDescent="0.25">
      <c r="A224" s="28"/>
      <c r="B224" s="106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</row>
    <row r="225" spans="1:33" x14ac:dyDescent="0.25">
      <c r="A225" s="28"/>
      <c r="B225" s="106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</row>
    <row r="226" spans="1:33" x14ac:dyDescent="0.25">
      <c r="A226" s="28"/>
      <c r="B226" s="106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</row>
    <row r="227" spans="1:33" x14ac:dyDescent="0.25">
      <c r="A227" s="28"/>
      <c r="B227" s="106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</row>
    <row r="228" spans="1:33" x14ac:dyDescent="0.25">
      <c r="A228" s="28"/>
      <c r="B228" s="106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</row>
    <row r="229" spans="1:33" x14ac:dyDescent="0.25">
      <c r="A229" s="28"/>
      <c r="B229" s="106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</row>
    <row r="230" spans="1:33" x14ac:dyDescent="0.25">
      <c r="A230" s="28"/>
      <c r="B230" s="106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</row>
    <row r="231" spans="1:33" x14ac:dyDescent="0.25">
      <c r="A231" s="28"/>
      <c r="B231" s="106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</row>
    <row r="232" spans="1:33" x14ac:dyDescent="0.25">
      <c r="A232" s="28"/>
      <c r="B232" s="106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</row>
    <row r="233" spans="1:33" x14ac:dyDescent="0.25">
      <c r="A233" s="28"/>
      <c r="B233" s="106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</row>
    <row r="234" spans="1:33" x14ac:dyDescent="0.25">
      <c r="A234" s="28"/>
      <c r="B234" s="106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</row>
    <row r="235" spans="1:33" x14ac:dyDescent="0.25">
      <c r="A235" s="28"/>
      <c r="B235" s="106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</row>
    <row r="236" spans="1:33" x14ac:dyDescent="0.25">
      <c r="A236" s="28"/>
      <c r="B236" s="106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</row>
    <row r="237" spans="1:33" x14ac:dyDescent="0.25">
      <c r="A237" s="28"/>
      <c r="B237" s="106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</row>
    <row r="238" spans="1:33" x14ac:dyDescent="0.25">
      <c r="A238" s="28"/>
      <c r="B238" s="106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</row>
    <row r="239" spans="1:33" x14ac:dyDescent="0.25">
      <c r="A239" s="28"/>
      <c r="B239" s="106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</row>
    <row r="240" spans="1:33" x14ac:dyDescent="0.25">
      <c r="A240" s="28"/>
      <c r="B240" s="106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</row>
    <row r="241" spans="1:33" x14ac:dyDescent="0.25">
      <c r="A241" s="28"/>
      <c r="B241" s="106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</row>
    <row r="242" spans="1:33" x14ac:dyDescent="0.25">
      <c r="A242" s="28"/>
      <c r="B242" s="106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</row>
    <row r="243" spans="1:33" x14ac:dyDescent="0.25">
      <c r="A243" s="28"/>
      <c r="B243" s="106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</row>
    <row r="244" spans="1:33" x14ac:dyDescent="0.25">
      <c r="A244" s="28"/>
      <c r="B244" s="106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</row>
    <row r="245" spans="1:33" x14ac:dyDescent="0.25">
      <c r="A245" s="28"/>
      <c r="B245" s="106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</row>
    <row r="246" spans="1:33" x14ac:dyDescent="0.25">
      <c r="A246" s="28"/>
      <c r="B246" s="106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</row>
    <row r="247" spans="1:33" x14ac:dyDescent="0.25">
      <c r="A247" s="28"/>
      <c r="B247" s="106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</row>
    <row r="248" spans="1:33" x14ac:dyDescent="0.25">
      <c r="A248" s="28"/>
      <c r="B248" s="106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</row>
    <row r="249" spans="1:33" x14ac:dyDescent="0.25">
      <c r="A249" s="28"/>
      <c r="B249" s="106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</row>
    <row r="250" spans="1:33" x14ac:dyDescent="0.25">
      <c r="A250" s="28"/>
      <c r="B250" s="106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</row>
    <row r="251" spans="1:33" x14ac:dyDescent="0.25">
      <c r="A251" s="28"/>
      <c r="B251" s="106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</row>
    <row r="252" spans="1:33" x14ac:dyDescent="0.25">
      <c r="A252" s="28"/>
      <c r="B252" s="106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</row>
    <row r="253" spans="1:33" x14ac:dyDescent="0.25">
      <c r="A253" s="28"/>
      <c r="B253" s="106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</row>
    <row r="254" spans="1:33" x14ac:dyDescent="0.25">
      <c r="A254" s="28"/>
      <c r="B254" s="106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</row>
    <row r="255" spans="1:33" x14ac:dyDescent="0.25">
      <c r="A255" s="28"/>
      <c r="B255" s="106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</row>
    <row r="256" spans="1:33" x14ac:dyDescent="0.25">
      <c r="A256" s="28"/>
      <c r="B256" s="106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</row>
    <row r="257" spans="1:33" x14ac:dyDescent="0.25">
      <c r="A257" s="28"/>
      <c r="B257" s="106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</row>
    <row r="258" spans="1:33" x14ac:dyDescent="0.25">
      <c r="A258" s="28"/>
      <c r="B258" s="106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</row>
    <row r="259" spans="1:33" x14ac:dyDescent="0.25">
      <c r="A259" s="28"/>
      <c r="B259" s="106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</row>
    <row r="260" spans="1:33" x14ac:dyDescent="0.25">
      <c r="A260" s="28"/>
      <c r="B260" s="106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</row>
    <row r="261" spans="1:33" x14ac:dyDescent="0.25">
      <c r="A261" s="28"/>
      <c r="B261" s="106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</row>
    <row r="262" spans="1:33" x14ac:dyDescent="0.25">
      <c r="A262" s="28"/>
      <c r="B262" s="106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</row>
    <row r="263" spans="1:33" x14ac:dyDescent="0.25">
      <c r="A263" s="28"/>
      <c r="B263" s="106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</row>
    <row r="264" spans="1:33" x14ac:dyDescent="0.25">
      <c r="A264" s="28"/>
      <c r="B264" s="106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</row>
    <row r="265" spans="1:33" x14ac:dyDescent="0.25">
      <c r="A265" s="28"/>
      <c r="B265" s="106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</row>
    <row r="266" spans="1:33" x14ac:dyDescent="0.25">
      <c r="A266" s="28"/>
      <c r="B266" s="106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</row>
    <row r="267" spans="1:33" x14ac:dyDescent="0.25">
      <c r="A267" s="28"/>
      <c r="B267" s="106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</row>
    <row r="268" spans="1:33" x14ac:dyDescent="0.25">
      <c r="A268" s="28"/>
      <c r="B268" s="106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</row>
    <row r="269" spans="1:33" x14ac:dyDescent="0.25">
      <c r="A269" s="28"/>
      <c r="B269" s="106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</row>
    <row r="270" spans="1:33" x14ac:dyDescent="0.25">
      <c r="A270" s="28"/>
      <c r="B270" s="106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</row>
    <row r="271" spans="1:33" x14ac:dyDescent="0.25">
      <c r="A271" s="28"/>
      <c r="B271" s="106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</row>
    <row r="272" spans="1:33" x14ac:dyDescent="0.25">
      <c r="A272" s="28"/>
      <c r="B272" s="106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</row>
    <row r="273" spans="1:33" x14ac:dyDescent="0.25">
      <c r="A273" s="28"/>
      <c r="B273" s="106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</row>
    <row r="274" spans="1:33" x14ac:dyDescent="0.25">
      <c r="A274" s="28"/>
      <c r="B274" s="106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</row>
    <row r="275" spans="1:33" x14ac:dyDescent="0.25">
      <c r="A275" s="28"/>
      <c r="B275" s="106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</row>
    <row r="276" spans="1:33" x14ac:dyDescent="0.25">
      <c r="A276" s="28"/>
      <c r="B276" s="106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</row>
    <row r="277" spans="1:33" x14ac:dyDescent="0.25">
      <c r="A277" s="28"/>
      <c r="B277" s="106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</row>
    <row r="278" spans="1:33" x14ac:dyDescent="0.25">
      <c r="A278" s="28"/>
      <c r="B278" s="106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</row>
    <row r="279" spans="1:33" x14ac:dyDescent="0.25">
      <c r="A279" s="28"/>
      <c r="B279" s="106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</row>
    <row r="280" spans="1:33" x14ac:dyDescent="0.25">
      <c r="A280" s="28"/>
      <c r="B280" s="106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</row>
    <row r="281" spans="1:33" x14ac:dyDescent="0.25">
      <c r="A281" s="28"/>
      <c r="B281" s="106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</row>
    <row r="282" spans="1:33" x14ac:dyDescent="0.25">
      <c r="A282" s="28"/>
      <c r="B282" s="106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</row>
    <row r="283" spans="1:33" x14ac:dyDescent="0.25">
      <c r="A283" s="28"/>
      <c r="B283" s="106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</row>
    <row r="284" spans="1:33" x14ac:dyDescent="0.25">
      <c r="A284" s="28"/>
      <c r="B284" s="106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</row>
    <row r="285" spans="1:33" x14ac:dyDescent="0.25">
      <c r="A285" s="28"/>
      <c r="B285" s="106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</row>
    <row r="286" spans="1:33" x14ac:dyDescent="0.25">
      <c r="A286" s="28"/>
      <c r="B286" s="106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</row>
    <row r="287" spans="1:33" x14ac:dyDescent="0.25">
      <c r="A287" s="28"/>
      <c r="B287" s="106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</row>
    <row r="288" spans="1:33" x14ac:dyDescent="0.25">
      <c r="A288" s="28"/>
      <c r="B288" s="106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</row>
    <row r="289" spans="1:33" x14ac:dyDescent="0.25">
      <c r="A289" s="28"/>
      <c r="B289" s="106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</row>
    <row r="290" spans="1:33" x14ac:dyDescent="0.25">
      <c r="A290" s="28"/>
      <c r="B290" s="106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</row>
    <row r="291" spans="1:33" x14ac:dyDescent="0.25">
      <c r="A291" s="28"/>
      <c r="B291" s="106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</row>
    <row r="292" spans="1:33" x14ac:dyDescent="0.25">
      <c r="A292" s="28"/>
      <c r="B292" s="106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</row>
    <row r="293" spans="1:33" x14ac:dyDescent="0.25">
      <c r="A293" s="28"/>
      <c r="B293" s="106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</row>
    <row r="294" spans="1:33" x14ac:dyDescent="0.25">
      <c r="A294" s="28"/>
      <c r="B294" s="106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</row>
    <row r="295" spans="1:33" x14ac:dyDescent="0.25">
      <c r="A295" s="28"/>
      <c r="B295" s="106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</row>
    <row r="296" spans="1:33" x14ac:dyDescent="0.25">
      <c r="A296" s="28"/>
      <c r="B296" s="106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</row>
    <row r="297" spans="1:33" x14ac:dyDescent="0.25">
      <c r="A297" s="28"/>
      <c r="B297" s="106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</row>
    <row r="298" spans="1:33" x14ac:dyDescent="0.25">
      <c r="A298" s="28"/>
      <c r="B298" s="106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</row>
    <row r="299" spans="1:33" x14ac:dyDescent="0.25">
      <c r="A299" s="28"/>
      <c r="B299" s="106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</row>
    <row r="300" spans="1:33" x14ac:dyDescent="0.25">
      <c r="A300" s="28"/>
      <c r="B300" s="106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</row>
    <row r="301" spans="1:33" x14ac:dyDescent="0.25">
      <c r="A301" s="28"/>
      <c r="B301" s="106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</row>
    <row r="302" spans="1:33" x14ac:dyDescent="0.25">
      <c r="A302" s="28"/>
      <c r="B302" s="106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</row>
    <row r="303" spans="1:33" x14ac:dyDescent="0.25">
      <c r="A303" s="28"/>
      <c r="B303" s="106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</row>
    <row r="304" spans="1:33" x14ac:dyDescent="0.25">
      <c r="A304" s="28"/>
      <c r="B304" s="106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</row>
    <row r="305" spans="1:33" x14ac:dyDescent="0.25">
      <c r="A305" s="28"/>
      <c r="B305" s="106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</row>
    <row r="306" spans="1:33" x14ac:dyDescent="0.25">
      <c r="A306" s="28"/>
      <c r="B306" s="106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</row>
    <row r="307" spans="1:33" x14ac:dyDescent="0.25">
      <c r="A307" s="28"/>
      <c r="B307" s="106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</row>
    <row r="308" spans="1:33" x14ac:dyDescent="0.25">
      <c r="A308" s="28"/>
      <c r="B308" s="106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</row>
    <row r="309" spans="1:33" x14ac:dyDescent="0.25">
      <c r="A309" s="28"/>
      <c r="B309" s="106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</row>
    <row r="310" spans="1:33" x14ac:dyDescent="0.25">
      <c r="A310" s="28"/>
      <c r="B310" s="106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</row>
    <row r="311" spans="1:33" x14ac:dyDescent="0.25">
      <c r="A311" s="28"/>
      <c r="B311" s="106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</row>
    <row r="312" spans="1:33" x14ac:dyDescent="0.25">
      <c r="A312" s="28"/>
      <c r="B312" s="106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</row>
    <row r="313" spans="1:33" x14ac:dyDescent="0.25">
      <c r="A313" s="28"/>
      <c r="B313" s="106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</row>
    <row r="314" spans="1:33" x14ac:dyDescent="0.25">
      <c r="A314" s="28"/>
      <c r="B314" s="106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</row>
    <row r="315" spans="1:33" x14ac:dyDescent="0.25">
      <c r="A315" s="28"/>
      <c r="B315" s="106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</row>
    <row r="316" spans="1:33" x14ac:dyDescent="0.25">
      <c r="A316" s="28"/>
      <c r="B316" s="106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</row>
    <row r="317" spans="1:33" x14ac:dyDescent="0.25">
      <c r="A317" s="28"/>
      <c r="B317" s="106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</row>
    <row r="318" spans="1:33" x14ac:dyDescent="0.25">
      <c r="A318" s="28"/>
      <c r="B318" s="106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</row>
    <row r="319" spans="1:33" x14ac:dyDescent="0.25">
      <c r="A319" s="28"/>
      <c r="B319" s="106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</row>
    <row r="320" spans="1:33" x14ac:dyDescent="0.25">
      <c r="A320" s="28"/>
      <c r="B320" s="106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</row>
    <row r="321" spans="1:33" x14ac:dyDescent="0.25">
      <c r="A321" s="28"/>
      <c r="B321" s="106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</row>
    <row r="322" spans="1:33" x14ac:dyDescent="0.25">
      <c r="A322" s="28"/>
      <c r="B322" s="106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</row>
    <row r="323" spans="1:33" x14ac:dyDescent="0.25">
      <c r="A323" s="28"/>
      <c r="B323" s="106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</row>
    <row r="324" spans="1:33" x14ac:dyDescent="0.25">
      <c r="A324" s="28"/>
      <c r="B324" s="106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</row>
    <row r="325" spans="1:33" x14ac:dyDescent="0.25">
      <c r="A325" s="28"/>
      <c r="B325" s="106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</row>
    <row r="326" spans="1:33" x14ac:dyDescent="0.25">
      <c r="A326" s="28"/>
      <c r="B326" s="106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</row>
  </sheetData>
  <protectedRanges>
    <protectedRange password="CF2F" sqref="C4:C10 C18:C22 C12:C14 B15:C15 C16 B16:B17" name="Intervallo1"/>
    <protectedRange password="CF2F" sqref="B4:B10 B12:B14" name="Intervallo1_1"/>
    <protectedRange password="CF2F" sqref="B18:B22 C17" name="Intervallo1_2"/>
    <protectedRange password="CF2F" sqref="B25:B36" name="Intervallo1_3"/>
    <protectedRange password="CF2F" sqref="C25:C36" name="Intervallo1_4"/>
  </protectedRanges>
  <dataConsolidate/>
  <customSheetViews>
    <customSheetView guid="{18D66124-A7C6-4255-A409-51A7F389ACAB}">
      <pane ySplit="2" topLeftCell="A3" activePane="bottomLeft" state="frozen"/>
      <selection pane="bottomLeft" activeCell="D9" sqref="D9"/>
      <pageMargins left="0.7" right="0.7" top="0.75" bottom="0.75" header="0.3" footer="0.3"/>
      <pageSetup paperSize="9" orientation="portrait" r:id="rId1"/>
    </customSheetView>
  </customSheetViews>
  <dataValidations xWindow="936" yWindow="644" count="20">
    <dataValidation allowBlank="1" showInputMessage="1" showErrorMessage="1" promptTitle="NAME OF BUILDING" prompt="Please, write the official name of the building_x000a_" sqref="B6" xr:uid="{00000000-0002-0000-0200-000000000000}"/>
    <dataValidation allowBlank="1" showInputMessage="1" showErrorMessage="1" promptTitle="CONTACT PERSON" prompt="[name, surname, position]" sqref="B8" xr:uid="{00000000-0002-0000-0200-000001000000}"/>
    <dataValidation allowBlank="1" showInputMessage="1" showErrorMessage="1" promptTitle="CONTACT PERSON PP" prompt="[name, surname]" sqref="B9 B11" xr:uid="{00000000-0002-0000-0200-000002000000}"/>
    <dataValidation allowBlank="1" showInputMessage="1" showErrorMessage="1" promptTitle="AREA" prompt="Please write the total surface in m2, indicating internal and external areas." sqref="B13" xr:uid="{00000000-0002-0000-0200-000003000000}"/>
    <dataValidation allowBlank="1" showInputMessage="1" showErrorMessage="1" promptTitle="TYPE" prompt="Please, write a short description of the activity carried on in the building._x000a_" sqref="B14" xr:uid="{00000000-0002-0000-0200-000004000000}"/>
    <dataValidation allowBlank="1" showInputMessage="1" showErrorMessage="1" promptTitle="N. STAFF" prompt="[total number of workers]_x000a_" sqref="C17 B18" xr:uid="{00000000-0002-0000-0200-000006000000}"/>
    <dataValidation allowBlank="1" showInputMessage="1" showErrorMessage="1" promptTitle="EXTERNAL SERVICES" prompt="Please, write a short description (i.e. energy services, food, cleaning,…)" sqref="B22" xr:uid="{00000000-0002-0000-0200-000007000000}"/>
    <dataValidation allowBlank="1" showInputMessage="1" showErrorMessage="1" promptTitle="PERIOD" prompt="Please, enter the year or the period to which the data refer." sqref="B10" xr:uid="{00000000-0002-0000-0200-000008000000}"/>
    <dataValidation allowBlank="1" showInputMessage="1" showErrorMessage="1" promptTitle="WEBSITE" prompt="Please, write the website of the building._x000a_" sqref="B7" xr:uid="{00000000-0002-0000-0200-000009000000}"/>
    <dataValidation type="list" allowBlank="1" showInputMessage="1" showErrorMessage="1" promptTitle="COUNTRY" prompt="Please, choose the country where the building is." sqref="B4" xr:uid="{00000000-0002-0000-0200-00000B000000}">
      <formula1>"Albania, Croatia, Italy, Montenegro, Bosnia Herzegovina, Slovenia"</formula1>
    </dataValidation>
    <dataValidation allowBlank="1" showInputMessage="1" showErrorMessage="1" promptTitle="OPENING HOURS" prompt="[descrine opening hours, rounds of classes, etc.]_x000a_" sqref="B19:B20" xr:uid="{00000000-0002-0000-0200-00000C000000}"/>
    <dataValidation allowBlank="1" showInputMessage="1" showErrorMessage="1" promptTitle="OTHER" prompt="Please, any other important information must be indicated here._x000a_" sqref="B36" xr:uid="{00000000-0002-0000-0200-00000F000000}"/>
    <dataValidation allowBlank="1" showInputMessage="1" showErrorMessage="1" promptTitle="TECHNICAL FACILITIES" prompt="Please, write a short description on special facilities in the building" sqref="B33" xr:uid="{00000000-0002-0000-0200-000010000000}"/>
    <dataValidation type="list" allowBlank="1" showInputMessage="1" showErrorMessage="1" promptTitle="KITCHEN" prompt="Please, choose an option from the menù." sqref="B29" xr:uid="{00000000-0002-0000-0200-000012000000}">
      <formula1>"Kitchen in the building, External catering service (food cooked outside the building), Other"</formula1>
    </dataValidation>
    <dataValidation type="list" allowBlank="1" showInputMessage="1" showErrorMessage="1" promptTitle="TYPE OF THE BUILDING" prompt="Please, select the type of the building." sqref="B5" xr:uid="{8D49E3D3-4AC9-4A81-A763-24176B6CED23}">
      <formula1>"Kindergarten, School, University, Gym, Ministry, Swimming Pool, Medical facility, Public library, Town Hall, Museum, Court, Public Office"</formula1>
    </dataValidation>
    <dataValidation allowBlank="1" showInputMessage="1" showErrorMessage="1" promptTitle="CONSTRUCTION YEAR" prompt="Please, enter the construction year of the building." sqref="B12" xr:uid="{85A31FE0-F1DF-4098-8F59-3BAC72A30B6B}"/>
    <dataValidation operator="greaterThanOrEqual" allowBlank="1" showInputMessage="1" showErrorMessage="1" promptTitle="EXTERNAL/ADDITIONAL STAFF" prompt="Please, enter the number of external/additional staff working in the building." sqref="B17" xr:uid="{496715D2-21CB-483D-B2FD-D7D330319AF2}"/>
    <dataValidation operator="greaterThanOrEqual" allowBlank="1" showInputMessage="1" showErrorMessage="1" promptTitle="SERVICE USERS" prompt="Please, enter the daily average number of users attending the building." sqref="B16" xr:uid="{5E9B99EF-A19A-4B1A-A219-01BCCA6569E4}"/>
    <dataValidation operator="greaterThanOrEqual" allowBlank="1" showInputMessage="1" showErrorMessage="1" promptTitle="EMPLOYEES" prompt="Please, enter the number of employees working in the building." sqref="B15" xr:uid="{2B93C668-0C22-4326-88F2-74E72C5B92DD}"/>
    <dataValidation type="list" allowBlank="1" showInputMessage="1" showErrorMessage="1" promptTitle="YES / NO" prompt="In you answer YES please write a short description (on dimensions, number, type, etc.) in the Notes colummn." sqref="B25:B28 B30:B32 B34:B35" xr:uid="{A0285129-2223-44A9-AF53-93D45C63CB8D}">
      <formula1>"Yes, No"</formula1>
    </dataValidation>
  </dataValidation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X334"/>
  <sheetViews>
    <sheetView tabSelected="1" workbookViewId="0">
      <pane ySplit="4" topLeftCell="A14" activePane="bottomLeft" state="frozen"/>
      <selection pane="bottomLeft" activeCell="F46" sqref="F46"/>
    </sheetView>
  </sheetViews>
  <sheetFormatPr defaultColWidth="9.140625" defaultRowHeight="15" x14ac:dyDescent="0.25"/>
  <cols>
    <col min="1" max="1" width="19.5703125" style="29" customWidth="1"/>
    <col min="2" max="2" width="9" style="246" hidden="1" customWidth="1"/>
    <col min="3" max="3" width="65.42578125" style="29" customWidth="1"/>
    <col min="4" max="4" width="15.42578125" style="247" customWidth="1"/>
    <col min="5" max="5" width="8" style="247" customWidth="1"/>
    <col min="6" max="6" width="16.7109375" style="248" customWidth="1"/>
    <col min="7" max="9" width="11.140625" style="249" customWidth="1"/>
    <col min="10" max="10" width="29" style="29" customWidth="1"/>
    <col min="11" max="11" width="48.140625" style="28" customWidth="1"/>
    <col min="12" max="13" width="15.140625" style="28" customWidth="1"/>
    <col min="14" max="14" width="9.7109375" style="28" customWidth="1"/>
    <col min="15" max="18" width="9.140625" style="28"/>
    <col min="19" max="22" width="9.140625" style="28" customWidth="1"/>
    <col min="23" max="29" width="9.140625" style="29" customWidth="1"/>
    <col min="30" max="30" width="17.42578125" style="29" customWidth="1"/>
    <col min="31" max="44" width="9.140625" style="29" customWidth="1"/>
    <col min="45" max="16384" width="9.140625" style="29"/>
  </cols>
  <sheetData>
    <row r="1" spans="1:35" s="120" customFormat="1" ht="27.75" customHeight="1" x14ac:dyDescent="0.25">
      <c r="A1" s="120" t="s">
        <v>232</v>
      </c>
      <c r="D1" s="121"/>
      <c r="E1" s="121"/>
      <c r="F1" s="122"/>
      <c r="G1" s="123"/>
      <c r="H1" s="123"/>
      <c r="I1" s="123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</row>
    <row r="2" spans="1:35" s="28" customFormat="1" ht="37.5" customHeight="1" thickBot="1" x14ac:dyDescent="0.3">
      <c r="A2" s="124"/>
      <c r="B2" s="125"/>
      <c r="C2" s="126"/>
      <c r="D2" s="126" t="s">
        <v>193</v>
      </c>
      <c r="E2" s="127"/>
      <c r="F2" s="128" t="s">
        <v>93</v>
      </c>
      <c r="G2" s="129"/>
      <c r="H2" s="129"/>
      <c r="I2" s="129"/>
      <c r="J2" s="130"/>
      <c r="K2" s="131"/>
      <c r="L2" s="132"/>
      <c r="M2" s="132"/>
      <c r="N2" s="132"/>
      <c r="O2" s="133"/>
      <c r="P2" s="133"/>
      <c r="Q2" s="133"/>
      <c r="R2" s="106"/>
    </row>
    <row r="3" spans="1:35" s="134" customFormat="1" ht="12.75" customHeight="1" x14ac:dyDescent="0.25">
      <c r="B3" s="135"/>
      <c r="C3" s="136"/>
      <c r="D3" s="136"/>
      <c r="E3" s="137"/>
      <c r="F3" s="138"/>
      <c r="G3" s="566" t="s">
        <v>83</v>
      </c>
      <c r="H3" s="566"/>
      <c r="I3" s="566"/>
      <c r="J3" s="139"/>
      <c r="K3" s="140"/>
      <c r="L3" s="141"/>
      <c r="M3" s="141"/>
      <c r="N3" s="141"/>
      <c r="O3" s="142"/>
      <c r="P3" s="142"/>
      <c r="Q3" s="142"/>
      <c r="R3" s="143"/>
    </row>
    <row r="4" spans="1:35" s="150" customFormat="1" ht="25.5" customHeight="1" thickBot="1" x14ac:dyDescent="0.3">
      <c r="A4" s="575"/>
      <c r="B4" s="575"/>
      <c r="C4" s="144"/>
      <c r="D4" s="145" t="s">
        <v>71</v>
      </c>
      <c r="E4" s="145" t="s">
        <v>24</v>
      </c>
      <c r="F4" s="146" t="s">
        <v>23</v>
      </c>
      <c r="G4" s="145" t="s">
        <v>80</v>
      </c>
      <c r="H4" s="145" t="s">
        <v>81</v>
      </c>
      <c r="I4" s="145" t="s">
        <v>82</v>
      </c>
      <c r="J4" s="145" t="s">
        <v>16</v>
      </c>
      <c r="K4" s="147"/>
      <c r="L4" s="148"/>
      <c r="M4" s="148"/>
      <c r="N4" s="148"/>
      <c r="O4" s="149"/>
      <c r="P4" s="149"/>
      <c r="Q4" s="149"/>
      <c r="R4" s="149"/>
    </row>
    <row r="5" spans="1:35" s="159" customFormat="1" ht="19.5" customHeight="1" thickBot="1" x14ac:dyDescent="0.3">
      <c r="A5" s="151" t="s">
        <v>64</v>
      </c>
      <c r="B5" s="152"/>
      <c r="C5" s="153"/>
      <c r="D5" s="154"/>
      <c r="E5" s="154"/>
      <c r="F5" s="155"/>
      <c r="G5" s="154"/>
      <c r="H5" s="154"/>
      <c r="I5" s="154"/>
      <c r="J5" s="156"/>
      <c r="K5" s="382"/>
      <c r="L5" s="383"/>
      <c r="M5" s="383"/>
      <c r="N5" s="383"/>
      <c r="O5" s="384"/>
      <c r="P5" s="384"/>
      <c r="Q5" s="384"/>
      <c r="R5" s="384"/>
      <c r="S5" s="385"/>
      <c r="T5" s="385"/>
      <c r="U5" s="385"/>
      <c r="V5" s="385"/>
    </row>
    <row r="6" spans="1:35" ht="15.75" thickBot="1" x14ac:dyDescent="0.3">
      <c r="A6" s="573" t="s">
        <v>26</v>
      </c>
      <c r="B6" s="160" t="s">
        <v>0</v>
      </c>
      <c r="C6" s="161" t="s">
        <v>207</v>
      </c>
      <c r="D6" s="46" t="s">
        <v>21</v>
      </c>
      <c r="E6" s="163" t="s">
        <v>25</v>
      </c>
      <c r="F6" s="47">
        <v>500000</v>
      </c>
      <c r="G6" s="165" t="s">
        <v>29</v>
      </c>
      <c r="H6" s="165" t="s">
        <v>29</v>
      </c>
      <c r="I6" s="165" t="s">
        <v>29</v>
      </c>
      <c r="J6" s="35"/>
      <c r="K6" s="386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</row>
    <row r="7" spans="1:35" ht="15.75" thickBot="1" x14ac:dyDescent="0.3">
      <c r="A7" s="568"/>
      <c r="B7" s="160"/>
      <c r="C7" s="167" t="s">
        <v>333</v>
      </c>
      <c r="D7" s="46"/>
      <c r="E7" s="163" t="s">
        <v>29</v>
      </c>
      <c r="F7" s="47" t="s">
        <v>367</v>
      </c>
      <c r="G7" s="165" t="s">
        <v>29</v>
      </c>
      <c r="H7" s="165" t="s">
        <v>29</v>
      </c>
      <c r="I7" s="165" t="s">
        <v>29</v>
      </c>
      <c r="J7" s="35"/>
      <c r="K7" s="386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</row>
    <row r="8" spans="1:35" ht="15.75" thickBot="1" x14ac:dyDescent="0.3">
      <c r="A8" s="568"/>
      <c r="B8" s="160"/>
      <c r="C8" s="161"/>
      <c r="D8" s="46"/>
      <c r="E8" s="163"/>
      <c r="F8" s="47"/>
      <c r="G8" s="165" t="s">
        <v>29</v>
      </c>
      <c r="H8" s="165" t="s">
        <v>29</v>
      </c>
      <c r="I8" s="165" t="s">
        <v>29</v>
      </c>
      <c r="J8" s="35"/>
      <c r="K8" s="386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</row>
    <row r="9" spans="1:35" ht="15.75" thickBot="1" x14ac:dyDescent="0.3">
      <c r="A9" s="568"/>
      <c r="B9" s="160"/>
      <c r="C9" s="167"/>
      <c r="D9" s="46"/>
      <c r="E9" s="163"/>
      <c r="F9" s="47"/>
      <c r="G9" s="165" t="s">
        <v>29</v>
      </c>
      <c r="H9" s="165" t="s">
        <v>29</v>
      </c>
      <c r="I9" s="165" t="s">
        <v>29</v>
      </c>
      <c r="J9" s="35"/>
      <c r="K9" s="386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</row>
    <row r="10" spans="1:35" ht="15.75" thickBot="1" x14ac:dyDescent="0.3">
      <c r="A10" s="568"/>
      <c r="B10" s="160"/>
      <c r="C10" s="167"/>
      <c r="D10" s="46"/>
      <c r="E10" s="163"/>
      <c r="F10" s="47"/>
      <c r="G10" s="165" t="s">
        <v>29</v>
      </c>
      <c r="H10" s="165" t="s">
        <v>29</v>
      </c>
      <c r="I10" s="165" t="s">
        <v>29</v>
      </c>
      <c r="J10" s="35"/>
      <c r="K10" s="386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</row>
    <row r="11" spans="1:35" ht="15.75" thickBot="1" x14ac:dyDescent="0.3">
      <c r="A11" s="568"/>
      <c r="B11" s="160"/>
      <c r="C11" s="167"/>
      <c r="D11" s="46"/>
      <c r="E11" s="163"/>
      <c r="F11" s="47"/>
      <c r="G11" s="165" t="s">
        <v>29</v>
      </c>
      <c r="H11" s="165" t="s">
        <v>29</v>
      </c>
      <c r="I11" s="165" t="s">
        <v>29</v>
      </c>
      <c r="J11" s="35"/>
      <c r="K11" s="386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</row>
    <row r="12" spans="1:35" ht="15.75" thickBot="1" x14ac:dyDescent="0.3">
      <c r="A12" s="568"/>
      <c r="B12" s="160"/>
      <c r="C12" s="167"/>
      <c r="D12" s="46"/>
      <c r="E12" s="163"/>
      <c r="F12" s="47"/>
      <c r="G12" s="165" t="s">
        <v>29</v>
      </c>
      <c r="H12" s="165" t="s">
        <v>29</v>
      </c>
      <c r="I12" s="165" t="s">
        <v>29</v>
      </c>
      <c r="J12" s="35"/>
      <c r="K12" s="386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</row>
    <row r="13" spans="1:35" ht="15.75" thickBot="1" x14ac:dyDescent="0.3">
      <c r="A13" s="568"/>
      <c r="B13" s="160"/>
      <c r="C13" s="167"/>
      <c r="D13" s="46"/>
      <c r="E13" s="163"/>
      <c r="F13" s="47"/>
      <c r="G13" s="165" t="s">
        <v>29</v>
      </c>
      <c r="H13" s="165" t="s">
        <v>29</v>
      </c>
      <c r="I13" s="165" t="s">
        <v>29</v>
      </c>
      <c r="J13" s="35"/>
      <c r="K13" s="386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</row>
    <row r="14" spans="1:35" ht="30.75" thickBot="1" x14ac:dyDescent="0.3">
      <c r="A14" s="569"/>
      <c r="B14" s="168" t="s">
        <v>1</v>
      </c>
      <c r="C14" s="169" t="s">
        <v>84</v>
      </c>
      <c r="D14" s="46"/>
      <c r="E14" s="170" t="s">
        <v>25</v>
      </c>
      <c r="F14" s="48"/>
      <c r="G14" s="165" t="s">
        <v>29</v>
      </c>
      <c r="H14" s="165" t="s">
        <v>29</v>
      </c>
      <c r="I14" s="165" t="s">
        <v>29</v>
      </c>
      <c r="J14" s="36"/>
      <c r="K14" s="386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AB14" s="29" t="s">
        <v>17</v>
      </c>
      <c r="AC14" s="29" t="s">
        <v>21</v>
      </c>
    </row>
    <row r="15" spans="1:35" ht="30.75" thickBot="1" x14ac:dyDescent="0.3">
      <c r="A15" s="569"/>
      <c r="B15" s="168"/>
      <c r="C15" s="167" t="s">
        <v>73</v>
      </c>
      <c r="D15" s="46"/>
      <c r="E15" s="170" t="s">
        <v>28</v>
      </c>
      <c r="F15" s="48"/>
      <c r="G15" s="165" t="s">
        <v>29</v>
      </c>
      <c r="H15" s="165" t="s">
        <v>29</v>
      </c>
      <c r="I15" s="165" t="s">
        <v>29</v>
      </c>
      <c r="J15" s="36"/>
      <c r="K15" s="386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AC15" s="29" t="s">
        <v>5</v>
      </c>
      <c r="AE15" s="29" t="s">
        <v>206</v>
      </c>
      <c r="AF15" s="29" t="s">
        <v>195</v>
      </c>
      <c r="AH15" s="29" t="s">
        <v>223</v>
      </c>
      <c r="AI15" s="28" t="s">
        <v>310</v>
      </c>
    </row>
    <row r="16" spans="1:35" ht="15.75" thickBot="1" x14ac:dyDescent="0.3">
      <c r="A16" s="569"/>
      <c r="B16" s="168"/>
      <c r="C16" s="167" t="s">
        <v>74</v>
      </c>
      <c r="D16" s="46"/>
      <c r="E16" s="170" t="s">
        <v>28</v>
      </c>
      <c r="F16" s="48"/>
      <c r="G16" s="165" t="s">
        <v>29</v>
      </c>
      <c r="H16" s="165" t="s">
        <v>29</v>
      </c>
      <c r="I16" s="165" t="s">
        <v>29</v>
      </c>
      <c r="J16" s="36"/>
      <c r="K16" s="386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AC16" s="29" t="s">
        <v>22</v>
      </c>
      <c r="AF16" s="29" t="s">
        <v>201</v>
      </c>
      <c r="AI16" s="28" t="s">
        <v>224</v>
      </c>
    </row>
    <row r="17" spans="1:35" ht="15.75" thickBot="1" x14ac:dyDescent="0.3">
      <c r="A17" s="569"/>
      <c r="B17" s="168"/>
      <c r="C17" s="167" t="s">
        <v>75</v>
      </c>
      <c r="D17" s="46"/>
      <c r="E17" s="170" t="s">
        <v>28</v>
      </c>
      <c r="F17" s="48"/>
      <c r="G17" s="165" t="s">
        <v>29</v>
      </c>
      <c r="H17" s="165" t="s">
        <v>29</v>
      </c>
      <c r="I17" s="165" t="s">
        <v>29</v>
      </c>
      <c r="J17" s="36"/>
      <c r="K17" s="386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AF17" s="29" t="s">
        <v>202</v>
      </c>
      <c r="AI17" s="28" t="s">
        <v>217</v>
      </c>
    </row>
    <row r="18" spans="1:35" ht="15.75" thickBot="1" x14ac:dyDescent="0.3">
      <c r="A18" s="569"/>
      <c r="B18" s="168"/>
      <c r="C18" s="167" t="s">
        <v>76</v>
      </c>
      <c r="D18" s="46"/>
      <c r="E18" s="170" t="s">
        <v>28</v>
      </c>
      <c r="F18" s="48"/>
      <c r="G18" s="165" t="s">
        <v>29</v>
      </c>
      <c r="H18" s="165" t="s">
        <v>29</v>
      </c>
      <c r="I18" s="165" t="s">
        <v>29</v>
      </c>
      <c r="J18" s="36"/>
      <c r="K18" s="386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AB18" s="29" t="s">
        <v>70</v>
      </c>
      <c r="AC18" s="29" t="s">
        <v>30</v>
      </c>
      <c r="AF18" s="29" t="s">
        <v>203</v>
      </c>
    </row>
    <row r="19" spans="1:35" ht="15.75" thickBot="1" x14ac:dyDescent="0.3">
      <c r="A19" s="569"/>
      <c r="B19" s="168"/>
      <c r="C19" s="167" t="s">
        <v>77</v>
      </c>
      <c r="D19" s="46"/>
      <c r="E19" s="170" t="s">
        <v>28</v>
      </c>
      <c r="F19" s="48"/>
      <c r="G19" s="165" t="s">
        <v>29</v>
      </c>
      <c r="H19" s="165" t="s">
        <v>29</v>
      </c>
      <c r="I19" s="165" t="s">
        <v>29</v>
      </c>
      <c r="J19" s="36"/>
      <c r="K19" s="386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AC19" s="29" t="s">
        <v>31</v>
      </c>
      <c r="AF19" s="29" t="s">
        <v>204</v>
      </c>
    </row>
    <row r="20" spans="1:35" ht="15.75" customHeight="1" thickBot="1" x14ac:dyDescent="0.3">
      <c r="A20" s="569"/>
      <c r="B20" s="168"/>
      <c r="C20" s="167" t="s">
        <v>78</v>
      </c>
      <c r="D20" s="46"/>
      <c r="E20" s="170" t="s">
        <v>28</v>
      </c>
      <c r="F20" s="48"/>
      <c r="G20" s="165" t="s">
        <v>29</v>
      </c>
      <c r="H20" s="165" t="s">
        <v>29</v>
      </c>
      <c r="I20" s="165" t="s">
        <v>29</v>
      </c>
      <c r="J20" s="36"/>
      <c r="K20" s="386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AC20" s="29" t="s">
        <v>30</v>
      </c>
      <c r="AF20" s="29" t="s">
        <v>205</v>
      </c>
    </row>
    <row r="21" spans="1:35" ht="15.75" customHeight="1" thickBot="1" x14ac:dyDescent="0.3">
      <c r="A21" s="569"/>
      <c r="B21" s="168"/>
      <c r="C21" s="167" t="s">
        <v>72</v>
      </c>
      <c r="D21" s="46"/>
      <c r="E21" s="170" t="s">
        <v>28</v>
      </c>
      <c r="F21" s="48"/>
      <c r="G21" s="165" t="s">
        <v>29</v>
      </c>
      <c r="H21" s="165" t="s">
        <v>29</v>
      </c>
      <c r="I21" s="165" t="s">
        <v>29</v>
      </c>
      <c r="J21" s="36"/>
      <c r="K21" s="386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AC21" s="29" t="s">
        <v>31</v>
      </c>
    </row>
    <row r="22" spans="1:35" ht="15.75" thickBot="1" x14ac:dyDescent="0.3">
      <c r="A22" s="569"/>
      <c r="B22" s="168" t="s">
        <v>2</v>
      </c>
      <c r="C22" s="169" t="s">
        <v>79</v>
      </c>
      <c r="D22" s="46"/>
      <c r="E22" s="170" t="s">
        <v>25</v>
      </c>
      <c r="F22" s="48"/>
      <c r="G22" s="165" t="s">
        <v>29</v>
      </c>
      <c r="H22" s="165" t="s">
        <v>29</v>
      </c>
      <c r="I22" s="165" t="s">
        <v>29</v>
      </c>
      <c r="J22" s="36"/>
      <c r="K22" s="386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</row>
    <row r="23" spans="1:35" ht="30.75" thickBot="1" x14ac:dyDescent="0.3">
      <c r="A23" s="569"/>
      <c r="B23" s="168"/>
      <c r="C23" s="167" t="s">
        <v>73</v>
      </c>
      <c r="D23" s="46"/>
      <c r="E23" s="170" t="s">
        <v>28</v>
      </c>
      <c r="F23" s="48"/>
      <c r="G23" s="165" t="s">
        <v>29</v>
      </c>
      <c r="H23" s="165" t="s">
        <v>29</v>
      </c>
      <c r="I23" s="165" t="s">
        <v>29</v>
      </c>
      <c r="J23" s="36"/>
      <c r="K23" s="386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AD23" s="28"/>
    </row>
    <row r="24" spans="1:35" ht="15.75" thickBot="1" x14ac:dyDescent="0.3">
      <c r="A24" s="569"/>
      <c r="B24" s="168"/>
      <c r="C24" s="167" t="s">
        <v>74</v>
      </c>
      <c r="D24" s="46"/>
      <c r="E24" s="170" t="s">
        <v>28</v>
      </c>
      <c r="F24" s="48"/>
      <c r="G24" s="165" t="s">
        <v>29</v>
      </c>
      <c r="H24" s="165" t="s">
        <v>29</v>
      </c>
      <c r="I24" s="165" t="s">
        <v>29</v>
      </c>
      <c r="J24" s="36"/>
      <c r="K24" s="386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</row>
    <row r="25" spans="1:35" ht="15.75" thickBot="1" x14ac:dyDescent="0.3">
      <c r="A25" s="569"/>
      <c r="B25" s="168"/>
      <c r="C25" s="167" t="s">
        <v>75</v>
      </c>
      <c r="D25" s="46"/>
      <c r="E25" s="170" t="s">
        <v>28</v>
      </c>
      <c r="F25" s="48"/>
      <c r="G25" s="165" t="s">
        <v>29</v>
      </c>
      <c r="H25" s="165" t="s">
        <v>29</v>
      </c>
      <c r="I25" s="165" t="s">
        <v>29</v>
      </c>
      <c r="J25" s="36"/>
      <c r="K25" s="386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</row>
    <row r="26" spans="1:35" ht="15.75" thickBot="1" x14ac:dyDescent="0.3">
      <c r="A26" s="569"/>
      <c r="B26" s="168"/>
      <c r="C26" s="167" t="s">
        <v>77</v>
      </c>
      <c r="D26" s="46"/>
      <c r="E26" s="170" t="s">
        <v>28</v>
      </c>
      <c r="F26" s="48"/>
      <c r="G26" s="165" t="s">
        <v>29</v>
      </c>
      <c r="H26" s="165" t="s">
        <v>29</v>
      </c>
      <c r="I26" s="165" t="s">
        <v>29</v>
      </c>
      <c r="J26" s="36"/>
      <c r="K26" s="386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</row>
    <row r="27" spans="1:35" ht="15.75" customHeight="1" thickBot="1" x14ac:dyDescent="0.3">
      <c r="A27" s="569"/>
      <c r="B27" s="168"/>
      <c r="C27" s="167" t="s">
        <v>72</v>
      </c>
      <c r="D27" s="46"/>
      <c r="E27" s="170" t="s">
        <v>28</v>
      </c>
      <c r="F27" s="48"/>
      <c r="G27" s="165" t="s">
        <v>29</v>
      </c>
      <c r="H27" s="165" t="s">
        <v>29</v>
      </c>
      <c r="I27" s="165" t="s">
        <v>29</v>
      </c>
      <c r="J27" s="36"/>
      <c r="K27" s="386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</row>
    <row r="28" spans="1:35" ht="15.75" customHeight="1" thickBot="1" x14ac:dyDescent="0.3">
      <c r="A28" s="569"/>
      <c r="B28" s="168"/>
      <c r="C28" s="161" t="s">
        <v>312</v>
      </c>
      <c r="D28" s="46"/>
      <c r="E28" s="173" t="s">
        <v>25</v>
      </c>
      <c r="F28" s="171"/>
      <c r="G28" s="165" t="s">
        <v>29</v>
      </c>
      <c r="H28" s="165" t="s">
        <v>29</v>
      </c>
      <c r="I28" s="165" t="s">
        <v>29</v>
      </c>
      <c r="J28" s="36"/>
      <c r="K28" s="386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</row>
    <row r="29" spans="1:35" ht="15.75" thickBot="1" x14ac:dyDescent="0.3">
      <c r="A29" s="569"/>
      <c r="B29" s="168" t="s">
        <v>3</v>
      </c>
      <c r="C29" s="161" t="s">
        <v>89</v>
      </c>
      <c r="D29" s="46"/>
      <c r="E29" s="174" t="s">
        <v>25</v>
      </c>
      <c r="F29" s="175">
        <f>F6+F14+F22+F28</f>
        <v>500000</v>
      </c>
      <c r="G29" s="165" t="s">
        <v>29</v>
      </c>
      <c r="H29" s="165" t="s">
        <v>29</v>
      </c>
      <c r="I29" s="165" t="s">
        <v>29</v>
      </c>
      <c r="J29" s="36"/>
      <c r="K29" s="386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</row>
    <row r="30" spans="1:35" ht="15.75" thickBot="1" x14ac:dyDescent="0.3">
      <c r="A30" s="569"/>
      <c r="B30" s="168"/>
      <c r="C30" s="161" t="s">
        <v>89</v>
      </c>
      <c r="D30" s="462"/>
      <c r="E30" s="174" t="s">
        <v>68</v>
      </c>
      <c r="F30" s="398">
        <f>F29*3.6</f>
        <v>1800000</v>
      </c>
      <c r="G30" s="165" t="s">
        <v>29</v>
      </c>
      <c r="H30" s="165" t="s">
        <v>29</v>
      </c>
      <c r="I30" s="165" t="s">
        <v>29</v>
      </c>
      <c r="J30" s="36"/>
      <c r="K30" s="386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</row>
    <row r="31" spans="1:35" s="172" customFormat="1" ht="18" thickBot="1" x14ac:dyDescent="0.3">
      <c r="A31" s="454"/>
      <c r="B31" s="177"/>
      <c r="C31" s="178"/>
      <c r="D31" s="44"/>
      <c r="E31" s="165"/>
      <c r="F31" s="179"/>
      <c r="G31" s="165"/>
      <c r="H31" s="165"/>
      <c r="I31" s="165"/>
      <c r="J31" s="180"/>
      <c r="K31" s="387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</row>
    <row r="32" spans="1:35" s="185" customFormat="1" ht="18" customHeight="1" thickBot="1" x14ac:dyDescent="0.3">
      <c r="A32" s="567" t="s">
        <v>27</v>
      </c>
      <c r="B32" s="181" t="s">
        <v>86</v>
      </c>
      <c r="C32" s="182" t="s">
        <v>306</v>
      </c>
      <c r="D32" s="463"/>
      <c r="E32" s="183"/>
      <c r="F32" s="184"/>
      <c r="G32" s="183" t="s">
        <v>29</v>
      </c>
      <c r="H32" s="183" t="s">
        <v>29</v>
      </c>
      <c r="I32" s="183" t="s">
        <v>29</v>
      </c>
      <c r="J32" s="43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</row>
    <row r="33" spans="1:22" s="172" customFormat="1" ht="15.75" customHeight="1" thickBot="1" x14ac:dyDescent="0.3">
      <c r="A33" s="568"/>
      <c r="B33" s="168"/>
      <c r="C33" s="186" t="s">
        <v>270</v>
      </c>
      <c r="D33" s="46"/>
      <c r="E33" s="187" t="s">
        <v>344</v>
      </c>
      <c r="F33" s="47"/>
      <c r="G33" s="165" t="s">
        <v>29</v>
      </c>
      <c r="H33" s="165" t="s">
        <v>29</v>
      </c>
      <c r="I33" s="165" t="s">
        <v>29</v>
      </c>
      <c r="J33" s="38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</row>
    <row r="34" spans="1:22" s="172" customFormat="1" ht="15.75" customHeight="1" thickBot="1" x14ac:dyDescent="0.3">
      <c r="A34" s="568"/>
      <c r="B34" s="168"/>
      <c r="C34" s="186" t="s">
        <v>34</v>
      </c>
      <c r="D34" s="46"/>
      <c r="E34" s="163" t="s">
        <v>33</v>
      </c>
      <c r="F34" s="47"/>
      <c r="G34" s="165" t="s">
        <v>29</v>
      </c>
      <c r="H34" s="165" t="s">
        <v>29</v>
      </c>
      <c r="I34" s="165" t="s">
        <v>29</v>
      </c>
      <c r="J34" s="38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</row>
    <row r="35" spans="1:22" s="172" customFormat="1" ht="15.75" customHeight="1" thickBot="1" x14ac:dyDescent="0.3">
      <c r="A35" s="568"/>
      <c r="B35" s="168"/>
      <c r="C35" s="186" t="s">
        <v>35</v>
      </c>
      <c r="D35" s="46"/>
      <c r="E35" s="163" t="s">
        <v>25</v>
      </c>
      <c r="F35" s="47"/>
      <c r="G35" s="165" t="s">
        <v>29</v>
      </c>
      <c r="H35" s="165" t="s">
        <v>29</v>
      </c>
      <c r="I35" s="165" t="s">
        <v>29</v>
      </c>
      <c r="J35" s="38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</row>
    <row r="36" spans="1:22" s="172" customFormat="1" ht="15.75" customHeight="1" thickBot="1" x14ac:dyDescent="0.3">
      <c r="A36" s="568"/>
      <c r="B36" s="168"/>
      <c r="C36" s="189" t="s">
        <v>87</v>
      </c>
      <c r="D36" s="46"/>
      <c r="E36" s="163" t="s">
        <v>33</v>
      </c>
      <c r="F36" s="47"/>
      <c r="G36" s="165" t="s">
        <v>29</v>
      </c>
      <c r="H36" s="165" t="s">
        <v>29</v>
      </c>
      <c r="I36" s="165" t="s">
        <v>29</v>
      </c>
      <c r="J36" s="38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</row>
    <row r="37" spans="1:22" s="172" customFormat="1" ht="15.75" customHeight="1" thickBot="1" x14ac:dyDescent="0.3">
      <c r="A37" s="568"/>
      <c r="B37" s="168"/>
      <c r="C37" s="186"/>
      <c r="D37" s="46"/>
      <c r="E37" s="163"/>
      <c r="F37" s="47"/>
      <c r="G37" s="165" t="s">
        <v>29</v>
      </c>
      <c r="H37" s="165" t="s">
        <v>29</v>
      </c>
      <c r="I37" s="165" t="s">
        <v>29</v>
      </c>
      <c r="J37" s="38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</row>
    <row r="38" spans="1:22" s="172" customFormat="1" ht="15.75" customHeight="1" thickBot="1" x14ac:dyDescent="0.3">
      <c r="A38" s="568"/>
      <c r="B38" s="168" t="s">
        <v>4</v>
      </c>
      <c r="C38" s="169" t="s">
        <v>305</v>
      </c>
      <c r="D38" s="462"/>
      <c r="E38" s="170"/>
      <c r="F38" s="190"/>
      <c r="G38" s="165" t="s">
        <v>29</v>
      </c>
      <c r="H38" s="165" t="s">
        <v>29</v>
      </c>
      <c r="I38" s="165" t="s">
        <v>29</v>
      </c>
      <c r="J38" s="38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</row>
    <row r="39" spans="1:22" s="172" customFormat="1" ht="15.75" customHeight="1" thickBot="1" x14ac:dyDescent="0.3">
      <c r="A39" s="568"/>
      <c r="B39" s="168"/>
      <c r="C39" s="191" t="s">
        <v>36</v>
      </c>
      <c r="D39" s="46"/>
      <c r="E39" s="163" t="s">
        <v>252</v>
      </c>
      <c r="F39" s="47"/>
      <c r="G39" s="165" t="s">
        <v>29</v>
      </c>
      <c r="H39" s="165" t="s">
        <v>29</v>
      </c>
      <c r="I39" s="165" t="s">
        <v>29</v>
      </c>
      <c r="J39" s="38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</row>
    <row r="40" spans="1:22" s="172" customFormat="1" ht="15.75" customHeight="1" thickBot="1" x14ac:dyDescent="0.3">
      <c r="A40" s="568"/>
      <c r="B40" s="168"/>
      <c r="C40" s="186" t="s">
        <v>37</v>
      </c>
      <c r="D40" s="46"/>
      <c r="E40" s="163" t="s">
        <v>33</v>
      </c>
      <c r="F40" s="47"/>
      <c r="G40" s="165" t="s">
        <v>29</v>
      </c>
      <c r="H40" s="165" t="s">
        <v>29</v>
      </c>
      <c r="I40" s="165" t="s">
        <v>29</v>
      </c>
      <c r="J40" s="38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</row>
    <row r="41" spans="1:22" s="172" customFormat="1" ht="15.75" customHeight="1" thickBot="1" x14ac:dyDescent="0.3">
      <c r="A41" s="568"/>
      <c r="B41" s="168"/>
      <c r="C41" s="167" t="s">
        <v>278</v>
      </c>
      <c r="D41" s="46"/>
      <c r="E41" s="163" t="s">
        <v>25</v>
      </c>
      <c r="F41" s="47"/>
      <c r="G41" s="165" t="s">
        <v>29</v>
      </c>
      <c r="H41" s="165" t="s">
        <v>29</v>
      </c>
      <c r="I41" s="165" t="s">
        <v>29</v>
      </c>
      <c r="J41" s="38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</row>
    <row r="42" spans="1:22" s="172" customFormat="1" ht="15.75" customHeight="1" thickBot="1" x14ac:dyDescent="0.3">
      <c r="A42" s="568"/>
      <c r="B42" s="168"/>
      <c r="C42" s="189"/>
      <c r="D42" s="46"/>
      <c r="E42" s="163"/>
      <c r="F42" s="164"/>
      <c r="G42" s="165" t="s">
        <v>29</v>
      </c>
      <c r="H42" s="165" t="s">
        <v>29</v>
      </c>
      <c r="I42" s="165" t="s">
        <v>29</v>
      </c>
      <c r="J42" s="38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</row>
    <row r="43" spans="1:22" s="172" customFormat="1" ht="15.75" customHeight="1" thickBot="1" x14ac:dyDescent="0.3">
      <c r="A43" s="568"/>
      <c r="B43" s="168" t="s">
        <v>281</v>
      </c>
      <c r="C43" s="161" t="s">
        <v>88</v>
      </c>
      <c r="D43" s="462"/>
      <c r="E43" s="174" t="s">
        <v>68</v>
      </c>
      <c r="F43" s="398">
        <f>'2b.Impact'!D43</f>
        <v>0</v>
      </c>
      <c r="G43" s="165" t="s">
        <v>29</v>
      </c>
      <c r="H43" s="165" t="s">
        <v>29</v>
      </c>
      <c r="I43" s="165" t="s">
        <v>29</v>
      </c>
      <c r="J43" s="38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</row>
    <row r="44" spans="1:22" s="172" customFormat="1" ht="15.75" customHeight="1" thickBot="1" x14ac:dyDescent="0.3">
      <c r="A44" s="568"/>
      <c r="B44" s="168" t="s">
        <v>298</v>
      </c>
      <c r="C44" s="161" t="s">
        <v>315</v>
      </c>
      <c r="D44" s="47"/>
      <c r="E44" s="174" t="s">
        <v>299</v>
      </c>
      <c r="F44" s="164" cm="1">
        <f t="array" ref="F44">_xlfn.IFS(F7="Italy", 2378, F7="Croatia", 2137, F7="Albania", 2110, F7="Bosnia Herzegovina", 2110, F7="Serbia", 2110, F7="Montenegro", 2110)</f>
        <v>2137</v>
      </c>
      <c r="G44" s="165" t="s">
        <v>29</v>
      </c>
      <c r="H44" s="165" t="s">
        <v>29</v>
      </c>
      <c r="I44" s="165" t="s">
        <v>29</v>
      </c>
      <c r="J44" s="38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</row>
    <row r="45" spans="1:22" s="172" customFormat="1" ht="15.75" customHeight="1" thickBot="1" x14ac:dyDescent="0.3">
      <c r="A45" s="568"/>
      <c r="B45" s="168"/>
      <c r="C45" s="161" t="s">
        <v>345</v>
      </c>
      <c r="D45" s="47"/>
      <c r="E45" s="174" t="s">
        <v>299</v>
      </c>
      <c r="F45" s="164"/>
      <c r="G45" s="165" t="s">
        <v>29</v>
      </c>
      <c r="H45" s="165" t="s">
        <v>29</v>
      </c>
      <c r="I45" s="165" t="s">
        <v>29</v>
      </c>
      <c r="J45" s="38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</row>
    <row r="46" spans="1:22" s="172" customFormat="1" ht="15.75" customHeight="1" thickBot="1" x14ac:dyDescent="0.3">
      <c r="A46" s="568"/>
      <c r="B46" s="168"/>
      <c r="C46" s="161" t="s">
        <v>300</v>
      </c>
      <c r="D46" s="47"/>
      <c r="E46" s="174" t="s">
        <v>68</v>
      </c>
      <c r="F46" s="471" t="e">
        <f>'2b.Impact'!D46</f>
        <v>#DIV/0!</v>
      </c>
      <c r="G46" s="165" t="s">
        <v>29</v>
      </c>
      <c r="H46" s="165" t="s">
        <v>29</v>
      </c>
      <c r="I46" s="165" t="s">
        <v>29</v>
      </c>
      <c r="J46" s="38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</row>
    <row r="47" spans="1:22" s="172" customFormat="1" ht="15.75" customHeight="1" thickBot="1" x14ac:dyDescent="0.3">
      <c r="A47" s="568"/>
      <c r="B47" s="168"/>
      <c r="C47" s="189"/>
      <c r="D47" s="42"/>
      <c r="E47" s="163"/>
      <c r="F47" s="164"/>
      <c r="G47" s="165"/>
      <c r="H47" s="165"/>
      <c r="I47" s="165"/>
      <c r="J47" s="188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</row>
    <row r="48" spans="1:22" s="185" customFormat="1" ht="15.75" customHeight="1" thickBot="1" x14ac:dyDescent="0.3">
      <c r="A48" s="567" t="s">
        <v>208</v>
      </c>
      <c r="B48" s="181" t="s">
        <v>282</v>
      </c>
      <c r="C48" s="195" t="s">
        <v>234</v>
      </c>
      <c r="D48" s="37"/>
      <c r="E48" s="196" t="s">
        <v>66</v>
      </c>
      <c r="F48" s="50"/>
      <c r="G48" s="183" t="s">
        <v>29</v>
      </c>
      <c r="H48" s="183" t="s">
        <v>29</v>
      </c>
      <c r="I48" s="183" t="s">
        <v>29</v>
      </c>
      <c r="J48" s="43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</row>
    <row r="49" spans="1:50" s="172" customFormat="1" ht="15.75" customHeight="1" thickBot="1" x14ac:dyDescent="0.3">
      <c r="A49" s="568"/>
      <c r="B49" s="168"/>
      <c r="C49" s="186" t="s">
        <v>209</v>
      </c>
      <c r="D49" s="46"/>
      <c r="E49" s="163" t="s">
        <v>66</v>
      </c>
      <c r="F49" s="47"/>
      <c r="G49" s="165" t="s">
        <v>29</v>
      </c>
      <c r="H49" s="165" t="s">
        <v>29</v>
      </c>
      <c r="I49" s="165" t="s">
        <v>29</v>
      </c>
      <c r="J49" s="38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</row>
    <row r="50" spans="1:50" s="172" customFormat="1" ht="15.75" customHeight="1" thickBot="1" x14ac:dyDescent="0.3">
      <c r="A50" s="568"/>
      <c r="B50" s="168"/>
      <c r="C50" s="186" t="s">
        <v>210</v>
      </c>
      <c r="D50" s="46"/>
      <c r="E50" s="163" t="s">
        <v>66</v>
      </c>
      <c r="F50" s="47"/>
      <c r="G50" s="165" t="s">
        <v>29</v>
      </c>
      <c r="H50" s="165" t="s">
        <v>29</v>
      </c>
      <c r="I50" s="165" t="s">
        <v>29</v>
      </c>
      <c r="J50" s="38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</row>
    <row r="51" spans="1:50" s="172" customFormat="1" ht="15.75" customHeight="1" thickBot="1" x14ac:dyDescent="0.3">
      <c r="A51" s="568"/>
      <c r="B51" s="168"/>
      <c r="C51" s="186" t="s">
        <v>211</v>
      </c>
      <c r="D51" s="46"/>
      <c r="E51" s="163" t="s">
        <v>66</v>
      </c>
      <c r="F51" s="47"/>
      <c r="G51" s="165" t="s">
        <v>29</v>
      </c>
      <c r="H51" s="165" t="s">
        <v>29</v>
      </c>
      <c r="I51" s="165" t="s">
        <v>29</v>
      </c>
      <c r="J51" s="38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</row>
    <row r="52" spans="1:50" s="172" customFormat="1" ht="15.75" customHeight="1" thickBot="1" x14ac:dyDescent="0.3">
      <c r="A52" s="568"/>
      <c r="B52" s="168"/>
      <c r="C52" s="191" t="s">
        <v>212</v>
      </c>
      <c r="D52" s="46"/>
      <c r="E52" s="163" t="s">
        <v>66</v>
      </c>
      <c r="F52" s="48"/>
      <c r="G52" s="165" t="s">
        <v>29</v>
      </c>
      <c r="H52" s="165" t="s">
        <v>29</v>
      </c>
      <c r="I52" s="165" t="s">
        <v>29</v>
      </c>
      <c r="J52" s="38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</row>
    <row r="53" spans="1:50" s="172" customFormat="1" ht="15.75" customHeight="1" thickBot="1" x14ac:dyDescent="0.3">
      <c r="A53" s="568"/>
      <c r="B53" s="168"/>
      <c r="C53" s="191"/>
      <c r="D53" s="46"/>
      <c r="E53" s="163"/>
      <c r="F53" s="49"/>
      <c r="G53" s="165" t="s">
        <v>29</v>
      </c>
      <c r="H53" s="165" t="s">
        <v>29</v>
      </c>
      <c r="I53" s="165" t="s">
        <v>29</v>
      </c>
      <c r="J53" s="38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</row>
    <row r="54" spans="1:50" s="172" customFormat="1" ht="15.75" customHeight="1" thickBot="1" x14ac:dyDescent="0.3">
      <c r="A54" s="568"/>
      <c r="B54" s="168" t="s">
        <v>283</v>
      </c>
      <c r="C54" s="197" t="s">
        <v>91</v>
      </c>
      <c r="D54" s="462"/>
      <c r="E54" s="174" t="s">
        <v>92</v>
      </c>
      <c r="F54" s="398">
        <f>SUM(F48:F53)</f>
        <v>0</v>
      </c>
      <c r="G54" s="165" t="s">
        <v>29</v>
      </c>
      <c r="H54" s="165" t="s">
        <v>29</v>
      </c>
      <c r="I54" s="165" t="s">
        <v>29</v>
      </c>
      <c r="J54" s="38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</row>
    <row r="55" spans="1:50" s="172" customFormat="1" ht="15.75" customHeight="1" thickBot="1" x14ac:dyDescent="0.3">
      <c r="A55" s="571"/>
      <c r="B55" s="177"/>
      <c r="C55" s="191"/>
      <c r="D55" s="46"/>
      <c r="E55" s="163"/>
      <c r="F55" s="194"/>
      <c r="G55" s="165"/>
      <c r="H55" s="165"/>
      <c r="I55" s="165"/>
      <c r="J55" s="188"/>
      <c r="K55" s="388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</row>
    <row r="56" spans="1:50" s="159" customFormat="1" ht="19.5" customHeight="1" thickBot="1" x14ac:dyDescent="0.3">
      <c r="A56" s="151" t="s">
        <v>65</v>
      </c>
      <c r="B56" s="152"/>
      <c r="C56" s="153"/>
      <c r="D56" s="464"/>
      <c r="E56" s="154"/>
      <c r="F56" s="155"/>
      <c r="G56" s="154"/>
      <c r="H56" s="154"/>
      <c r="I56" s="154"/>
      <c r="J56" s="156"/>
      <c r="K56" s="382"/>
      <c r="L56" s="383"/>
      <c r="M56" s="383"/>
      <c r="N56" s="383"/>
      <c r="O56" s="384"/>
      <c r="P56" s="384"/>
      <c r="Q56" s="384"/>
      <c r="R56" s="384"/>
      <c r="S56" s="385"/>
      <c r="T56" s="385"/>
      <c r="U56" s="385"/>
      <c r="V56" s="385"/>
      <c r="X56" s="158"/>
      <c r="Y56" s="158"/>
      <c r="Z56" s="158"/>
      <c r="AA56" s="158"/>
      <c r="AB56" s="158"/>
      <c r="AC56" s="158"/>
      <c r="AD56" s="158"/>
      <c r="AE56" s="158"/>
      <c r="AG56" s="198"/>
      <c r="AH56" s="198"/>
      <c r="AI56" s="198"/>
      <c r="AJ56" s="198"/>
      <c r="AK56" s="198"/>
      <c r="AL56" s="198"/>
      <c r="AM56" s="198"/>
      <c r="AN56" s="198"/>
      <c r="AO56" s="198"/>
      <c r="AP56" s="198"/>
      <c r="AQ56" s="198"/>
      <c r="AR56" s="198"/>
      <c r="AS56" s="198"/>
      <c r="AT56" s="198"/>
      <c r="AU56" s="198"/>
    </row>
    <row r="57" spans="1:50" s="202" customFormat="1" ht="36" customHeight="1" thickBot="1" x14ac:dyDescent="0.3">
      <c r="A57" s="567" t="s">
        <v>235</v>
      </c>
      <c r="B57" s="199" t="s">
        <v>284</v>
      </c>
      <c r="C57" s="200" t="s">
        <v>96</v>
      </c>
      <c r="D57" s="46"/>
      <c r="E57" s="201" t="s">
        <v>33</v>
      </c>
      <c r="F57" s="51"/>
      <c r="G57" s="513"/>
      <c r="H57" s="513"/>
      <c r="I57" s="513"/>
      <c r="J57" s="38"/>
      <c r="K57" s="124"/>
      <c r="L57" s="124"/>
      <c r="M57" s="387"/>
      <c r="N57" s="388"/>
      <c r="O57" s="387"/>
      <c r="P57" s="124"/>
      <c r="Q57" s="124"/>
      <c r="R57" s="124"/>
      <c r="S57" s="124"/>
      <c r="T57" s="124"/>
      <c r="U57" s="124"/>
      <c r="V57" s="124"/>
      <c r="X57" s="172"/>
      <c r="Y57" s="172"/>
      <c r="Z57" s="172"/>
      <c r="AA57" s="172"/>
      <c r="AB57" s="172"/>
      <c r="AC57" s="172"/>
      <c r="AD57" s="172"/>
      <c r="AE57" s="172"/>
      <c r="AF57" s="203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X57" s="29"/>
    </row>
    <row r="58" spans="1:50" ht="15.75" customHeight="1" thickBot="1" x14ac:dyDescent="0.3">
      <c r="A58" s="569"/>
      <c r="B58" s="168"/>
      <c r="C58" s="186" t="s">
        <v>97</v>
      </c>
      <c r="D58" s="46"/>
      <c r="E58" s="170" t="s">
        <v>33</v>
      </c>
      <c r="F58" s="48"/>
      <c r="G58" s="514"/>
      <c r="H58" s="514"/>
      <c r="I58" s="514"/>
      <c r="J58" s="38"/>
      <c r="K58" s="124"/>
      <c r="L58" s="124"/>
      <c r="M58" s="387"/>
      <c r="N58" s="388"/>
      <c r="O58" s="387"/>
      <c r="P58" s="124"/>
      <c r="Q58" s="124"/>
      <c r="R58" s="124"/>
      <c r="S58" s="124"/>
      <c r="T58" s="124"/>
      <c r="U58" s="124"/>
      <c r="V58" s="124"/>
      <c r="X58" s="172"/>
      <c r="Y58" s="172"/>
      <c r="Z58" s="172"/>
      <c r="AA58" s="172"/>
      <c r="AB58" s="172"/>
      <c r="AC58" s="172"/>
      <c r="AD58" s="172"/>
      <c r="AE58" s="172"/>
      <c r="AF58" s="205"/>
      <c r="AH58" s="206"/>
      <c r="AJ58" s="206"/>
      <c r="AK58" s="206"/>
      <c r="AL58" s="206"/>
      <c r="AQ58" s="206"/>
      <c r="AV58" s="207"/>
    </row>
    <row r="59" spans="1:50" ht="15.75" customHeight="1" thickBot="1" x14ac:dyDescent="0.3">
      <c r="A59" s="569"/>
      <c r="B59" s="168"/>
      <c r="C59" s="186" t="s">
        <v>254</v>
      </c>
      <c r="D59" s="46"/>
      <c r="E59" s="170" t="s">
        <v>33</v>
      </c>
      <c r="F59" s="48"/>
      <c r="G59" s="514"/>
      <c r="H59" s="514"/>
      <c r="I59" s="514"/>
      <c r="J59" s="38"/>
      <c r="K59" s="124"/>
      <c r="L59" s="124"/>
      <c r="M59" s="387"/>
      <c r="N59" s="388"/>
      <c r="O59" s="387"/>
      <c r="P59" s="124"/>
      <c r="Q59" s="124"/>
      <c r="R59" s="124"/>
      <c r="S59" s="124"/>
      <c r="T59" s="124"/>
      <c r="U59" s="124"/>
      <c r="V59" s="124"/>
      <c r="X59" s="172"/>
      <c r="Y59" s="172"/>
      <c r="Z59" s="172"/>
      <c r="AA59" s="172"/>
      <c r="AB59" s="172"/>
      <c r="AC59" s="172"/>
      <c r="AD59" s="172"/>
      <c r="AE59" s="172"/>
      <c r="AF59" s="208"/>
    </row>
    <row r="60" spans="1:50" ht="17.45" customHeight="1" thickBot="1" x14ac:dyDescent="0.3">
      <c r="A60" s="569"/>
      <c r="B60" s="168"/>
      <c r="C60" s="186" t="s">
        <v>255</v>
      </c>
      <c r="D60" s="46"/>
      <c r="E60" s="170" t="s">
        <v>33</v>
      </c>
      <c r="F60" s="48"/>
      <c r="G60" s="514"/>
      <c r="H60" s="514"/>
      <c r="I60" s="514"/>
      <c r="J60" s="38"/>
      <c r="K60" s="124"/>
      <c r="L60" s="124"/>
      <c r="M60" s="387"/>
      <c r="N60" s="388"/>
      <c r="O60" s="387"/>
      <c r="P60" s="124"/>
      <c r="Q60" s="124"/>
      <c r="R60" s="124"/>
      <c r="S60" s="124"/>
      <c r="T60" s="124"/>
      <c r="U60" s="124"/>
      <c r="V60" s="124"/>
      <c r="X60" s="172"/>
      <c r="Y60" s="172"/>
      <c r="Z60" s="172"/>
      <c r="AA60" s="172"/>
      <c r="AB60" s="172"/>
      <c r="AC60" s="172"/>
      <c r="AD60" s="172"/>
      <c r="AE60" s="172"/>
      <c r="AF60" s="208"/>
    </row>
    <row r="61" spans="1:50" ht="30" customHeight="1" thickBot="1" x14ac:dyDescent="0.3">
      <c r="A61" s="569"/>
      <c r="B61" s="168"/>
      <c r="C61" s="191" t="s">
        <v>95</v>
      </c>
      <c r="D61" s="46"/>
      <c r="E61" s="170" t="s">
        <v>33</v>
      </c>
      <c r="F61" s="48"/>
      <c r="G61" s="514"/>
      <c r="H61" s="514"/>
      <c r="I61" s="514"/>
      <c r="J61" s="38"/>
      <c r="K61" s="124"/>
      <c r="L61" s="124"/>
      <c r="M61" s="387"/>
      <c r="N61" s="388"/>
      <c r="O61" s="387"/>
      <c r="P61" s="124"/>
      <c r="Q61" s="124"/>
      <c r="R61" s="124"/>
      <c r="S61" s="124"/>
      <c r="T61" s="124"/>
      <c r="U61" s="124"/>
      <c r="V61" s="124"/>
      <c r="X61" s="172"/>
      <c r="Y61" s="172"/>
      <c r="Z61" s="172"/>
      <c r="AA61" s="172"/>
      <c r="AB61" s="172"/>
      <c r="AC61" s="172"/>
      <c r="AD61" s="172"/>
      <c r="AE61" s="172"/>
      <c r="AF61" s="208"/>
    </row>
    <row r="62" spans="1:50" ht="15.75" customHeight="1" thickBot="1" x14ac:dyDescent="0.3">
      <c r="A62" s="569"/>
      <c r="B62" s="168"/>
      <c r="C62" s="191"/>
      <c r="D62" s="46"/>
      <c r="E62" s="163" t="s">
        <v>33</v>
      </c>
      <c r="F62" s="49"/>
      <c r="G62" s="515"/>
      <c r="H62" s="515"/>
      <c r="I62" s="515"/>
      <c r="J62" s="38"/>
      <c r="K62" s="124"/>
      <c r="L62" s="124"/>
      <c r="M62" s="387"/>
      <c r="N62" s="388"/>
      <c r="O62" s="387"/>
      <c r="P62" s="124"/>
      <c r="Q62" s="124"/>
      <c r="R62" s="124"/>
      <c r="S62" s="124"/>
      <c r="T62" s="124"/>
      <c r="U62" s="124"/>
      <c r="V62" s="124"/>
      <c r="X62" s="172"/>
      <c r="Y62" s="172"/>
      <c r="Z62" s="172"/>
      <c r="AA62" s="172"/>
      <c r="AB62" s="172"/>
      <c r="AC62" s="172"/>
      <c r="AD62" s="172"/>
      <c r="AE62" s="172"/>
      <c r="AF62" s="208"/>
    </row>
    <row r="63" spans="1:50" ht="15.75" customHeight="1" thickBot="1" x14ac:dyDescent="0.3">
      <c r="A63" s="453"/>
      <c r="B63" s="168"/>
      <c r="C63" s="191"/>
      <c r="D63" s="46"/>
      <c r="E63" s="163" t="s">
        <v>33</v>
      </c>
      <c r="F63" s="49"/>
      <c r="G63" s="515"/>
      <c r="H63" s="515"/>
      <c r="I63" s="515"/>
      <c r="J63" s="38"/>
      <c r="K63" s="124"/>
      <c r="L63" s="124"/>
      <c r="M63" s="387"/>
      <c r="N63" s="388"/>
      <c r="O63" s="387"/>
      <c r="P63" s="124"/>
      <c r="Q63" s="124"/>
      <c r="R63" s="124"/>
      <c r="S63" s="124"/>
      <c r="T63" s="124"/>
      <c r="U63" s="124"/>
      <c r="V63" s="124"/>
      <c r="X63" s="172"/>
      <c r="Y63" s="172"/>
      <c r="Z63" s="172"/>
      <c r="AA63" s="172"/>
      <c r="AB63" s="172"/>
      <c r="AC63" s="172"/>
      <c r="AD63" s="172"/>
      <c r="AE63" s="172"/>
      <c r="AF63" s="208"/>
    </row>
    <row r="64" spans="1:50" s="185" customFormat="1" ht="15.75" thickBot="1" x14ac:dyDescent="0.3">
      <c r="A64" s="567" t="s">
        <v>94</v>
      </c>
      <c r="B64" s="181" t="s">
        <v>285</v>
      </c>
      <c r="C64" s="210" t="s">
        <v>38</v>
      </c>
      <c r="D64" s="37"/>
      <c r="E64" s="196" t="s">
        <v>33</v>
      </c>
      <c r="F64" s="50"/>
      <c r="G64" s="516"/>
      <c r="H64" s="516"/>
      <c r="I64" s="516"/>
      <c r="J64" s="43"/>
      <c r="K64" s="224"/>
      <c r="L64" s="224"/>
      <c r="M64" s="389"/>
      <c r="N64" s="390"/>
      <c r="O64" s="224"/>
      <c r="P64" s="224"/>
      <c r="Q64" s="224"/>
      <c r="R64" s="224"/>
      <c r="S64" s="224"/>
      <c r="T64" s="224"/>
      <c r="U64" s="224"/>
      <c r="V64" s="224"/>
      <c r="AF64" s="211"/>
    </row>
    <row r="65" spans="1:32" s="172" customFormat="1" ht="15.75" thickBot="1" x14ac:dyDescent="0.3">
      <c r="A65" s="568"/>
      <c r="B65" s="168"/>
      <c r="C65" s="186" t="s">
        <v>39</v>
      </c>
      <c r="D65" s="46"/>
      <c r="E65" s="170" t="s">
        <v>33</v>
      </c>
      <c r="F65" s="47"/>
      <c r="G65" s="517"/>
      <c r="H65" s="517"/>
      <c r="I65" s="517"/>
      <c r="J65" s="38"/>
      <c r="K65" s="124"/>
      <c r="L65" s="124"/>
      <c r="M65" s="391"/>
      <c r="N65" s="388"/>
      <c r="O65" s="124"/>
      <c r="P65" s="124"/>
      <c r="Q65" s="124"/>
      <c r="R65" s="124"/>
      <c r="S65" s="124"/>
      <c r="T65" s="124"/>
      <c r="U65" s="124"/>
      <c r="V65" s="124"/>
      <c r="AF65" s="208"/>
    </row>
    <row r="66" spans="1:32" s="172" customFormat="1" ht="15.75" thickBot="1" x14ac:dyDescent="0.3">
      <c r="A66" s="568"/>
      <c r="B66" s="168"/>
      <c r="C66" s="186" t="s">
        <v>40</v>
      </c>
      <c r="D66" s="46"/>
      <c r="E66" s="170" t="s">
        <v>33</v>
      </c>
      <c r="F66" s="47"/>
      <c r="G66" s="517"/>
      <c r="H66" s="517"/>
      <c r="I66" s="517"/>
      <c r="J66" s="38"/>
      <c r="K66" s="124"/>
      <c r="L66" s="124"/>
      <c r="M66" s="391"/>
      <c r="N66" s="388"/>
      <c r="O66" s="124"/>
      <c r="P66" s="124"/>
      <c r="Q66" s="124"/>
      <c r="R66" s="124"/>
      <c r="S66" s="124"/>
      <c r="T66" s="124"/>
      <c r="U66" s="124"/>
      <c r="V66" s="124"/>
      <c r="AF66" s="208"/>
    </row>
    <row r="67" spans="1:32" s="172" customFormat="1" ht="15.75" thickBot="1" x14ac:dyDescent="0.3">
      <c r="A67" s="568"/>
      <c r="B67" s="168"/>
      <c r="C67" s="186" t="s">
        <v>99</v>
      </c>
      <c r="D67" s="46"/>
      <c r="E67" s="170" t="s">
        <v>41</v>
      </c>
      <c r="F67" s="47"/>
      <c r="G67" s="517"/>
      <c r="H67" s="517"/>
      <c r="I67" s="517"/>
      <c r="J67" s="38"/>
      <c r="K67" s="124"/>
      <c r="L67" s="124"/>
      <c r="M67" s="391"/>
      <c r="N67" s="388"/>
      <c r="O67" s="124"/>
      <c r="P67" s="124"/>
      <c r="Q67" s="124"/>
      <c r="R67" s="124"/>
      <c r="S67" s="124"/>
      <c r="T67" s="124"/>
      <c r="U67" s="124"/>
      <c r="V67" s="124"/>
      <c r="AF67" s="208"/>
    </row>
    <row r="68" spans="1:32" s="172" customFormat="1" ht="15.75" thickBot="1" x14ac:dyDescent="0.3">
      <c r="A68" s="568"/>
      <c r="B68" s="168"/>
      <c r="C68" s="186" t="s">
        <v>101</v>
      </c>
      <c r="D68" s="46"/>
      <c r="E68" s="170" t="s">
        <v>41</v>
      </c>
      <c r="F68" s="47"/>
      <c r="G68" s="517"/>
      <c r="H68" s="517"/>
      <c r="I68" s="517"/>
      <c r="J68" s="38"/>
      <c r="K68" s="124"/>
      <c r="L68" s="124"/>
      <c r="M68" s="391"/>
      <c r="N68" s="388"/>
      <c r="O68" s="124"/>
      <c r="P68" s="124"/>
      <c r="Q68" s="124"/>
      <c r="R68" s="124"/>
      <c r="S68" s="124"/>
      <c r="T68" s="124"/>
      <c r="U68" s="124"/>
      <c r="V68" s="124"/>
      <c r="AF68" s="208"/>
    </row>
    <row r="69" spans="1:32" s="172" customFormat="1" ht="15.75" thickBot="1" x14ac:dyDescent="0.3">
      <c r="A69" s="568"/>
      <c r="B69" s="168"/>
      <c r="C69" s="186" t="s">
        <v>102</v>
      </c>
      <c r="D69" s="46"/>
      <c r="E69" s="170" t="s">
        <v>41</v>
      </c>
      <c r="F69" s="47"/>
      <c r="G69" s="517"/>
      <c r="H69" s="517"/>
      <c r="I69" s="517"/>
      <c r="J69" s="38"/>
      <c r="K69" s="124"/>
      <c r="L69" s="124"/>
      <c r="M69" s="391"/>
      <c r="N69" s="388"/>
      <c r="O69" s="124"/>
      <c r="P69" s="124"/>
      <c r="Q69" s="124"/>
      <c r="R69" s="124"/>
      <c r="S69" s="124"/>
      <c r="T69" s="124"/>
      <c r="U69" s="124"/>
      <c r="V69" s="124"/>
      <c r="AF69" s="208"/>
    </row>
    <row r="70" spans="1:32" s="172" customFormat="1" ht="15.75" thickBot="1" x14ac:dyDescent="0.3">
      <c r="A70" s="568"/>
      <c r="B70" s="168"/>
      <c r="C70" s="186" t="s">
        <v>100</v>
      </c>
      <c r="D70" s="46"/>
      <c r="E70" s="170" t="s">
        <v>41</v>
      </c>
      <c r="F70" s="47"/>
      <c r="G70" s="517"/>
      <c r="H70" s="517"/>
      <c r="I70" s="517"/>
      <c r="J70" s="38"/>
      <c r="K70" s="124"/>
      <c r="L70" s="124"/>
      <c r="M70" s="391"/>
      <c r="N70" s="388"/>
      <c r="O70" s="124"/>
      <c r="P70" s="124"/>
      <c r="Q70" s="124"/>
      <c r="R70" s="124"/>
      <c r="S70" s="124"/>
      <c r="T70" s="124"/>
      <c r="U70" s="124"/>
      <c r="V70" s="124"/>
      <c r="AF70" s="208"/>
    </row>
    <row r="71" spans="1:32" s="172" customFormat="1" ht="15.75" thickBot="1" x14ac:dyDescent="0.3">
      <c r="A71" s="568"/>
      <c r="B71" s="168"/>
      <c r="C71" s="186" t="s">
        <v>103</v>
      </c>
      <c r="D71" s="46"/>
      <c r="E71" s="163" t="s">
        <v>41</v>
      </c>
      <c r="F71" s="47"/>
      <c r="G71" s="517"/>
      <c r="H71" s="517"/>
      <c r="I71" s="517"/>
      <c r="J71" s="38"/>
      <c r="K71" s="124"/>
      <c r="L71" s="124"/>
      <c r="M71" s="391"/>
      <c r="N71" s="388"/>
      <c r="O71" s="124"/>
      <c r="P71" s="124"/>
      <c r="Q71" s="124"/>
      <c r="R71" s="124"/>
      <c r="S71" s="124"/>
      <c r="T71" s="124"/>
      <c r="U71" s="124"/>
      <c r="V71" s="124"/>
      <c r="AF71" s="208"/>
    </row>
    <row r="72" spans="1:32" s="172" customFormat="1" ht="15.75" thickBot="1" x14ac:dyDescent="0.3">
      <c r="A72" s="568"/>
      <c r="B72" s="168"/>
      <c r="C72" s="186" t="s">
        <v>196</v>
      </c>
      <c r="D72" s="46"/>
      <c r="E72" s="163" t="s">
        <v>41</v>
      </c>
      <c r="F72" s="47"/>
      <c r="G72" s="517"/>
      <c r="H72" s="517"/>
      <c r="I72" s="517"/>
      <c r="J72" s="38"/>
      <c r="K72" s="124"/>
      <c r="L72" s="124"/>
      <c r="M72" s="391"/>
      <c r="N72" s="388"/>
      <c r="O72" s="124"/>
      <c r="P72" s="124"/>
      <c r="Q72" s="124"/>
      <c r="R72" s="124"/>
      <c r="S72" s="124"/>
      <c r="T72" s="124"/>
      <c r="U72" s="124"/>
      <c r="V72" s="124"/>
      <c r="AF72" s="208"/>
    </row>
    <row r="73" spans="1:32" s="172" customFormat="1" ht="15.75" thickBot="1" x14ac:dyDescent="0.3">
      <c r="A73" s="568"/>
      <c r="B73" s="168"/>
      <c r="C73" s="186" t="s">
        <v>197</v>
      </c>
      <c r="D73" s="46"/>
      <c r="E73" s="170" t="s">
        <v>41</v>
      </c>
      <c r="F73" s="47"/>
      <c r="G73" s="517"/>
      <c r="H73" s="517"/>
      <c r="I73" s="517"/>
      <c r="J73" s="38"/>
      <c r="K73" s="124"/>
      <c r="L73" s="124"/>
      <c r="M73" s="391"/>
      <c r="N73" s="388"/>
      <c r="O73" s="124"/>
      <c r="P73" s="124"/>
      <c r="Q73" s="124"/>
      <c r="R73" s="124"/>
      <c r="S73" s="124"/>
      <c r="T73" s="124"/>
      <c r="U73" s="124"/>
      <c r="V73" s="124"/>
      <c r="AF73" s="208"/>
    </row>
    <row r="74" spans="1:32" s="172" customFormat="1" ht="18" thickBot="1" x14ac:dyDescent="0.3">
      <c r="A74" s="454"/>
      <c r="B74" s="168"/>
      <c r="C74" s="186" t="s">
        <v>104</v>
      </c>
      <c r="D74" s="46"/>
      <c r="E74" s="170" t="s">
        <v>41</v>
      </c>
      <c r="F74" s="47"/>
      <c r="G74" s="517"/>
      <c r="H74" s="517"/>
      <c r="I74" s="517"/>
      <c r="J74" s="38"/>
      <c r="K74" s="124"/>
      <c r="L74" s="124"/>
      <c r="M74" s="391"/>
      <c r="N74" s="388"/>
      <c r="O74" s="124"/>
      <c r="P74" s="124"/>
      <c r="Q74" s="124"/>
      <c r="R74" s="124"/>
      <c r="S74" s="124"/>
      <c r="T74" s="124"/>
      <c r="U74" s="124"/>
      <c r="V74" s="124"/>
      <c r="AF74" s="208"/>
    </row>
    <row r="75" spans="1:32" s="172" customFormat="1" ht="18" thickBot="1" x14ac:dyDescent="0.3">
      <c r="A75" s="454"/>
      <c r="B75" s="168"/>
      <c r="C75" s="191" t="s">
        <v>95</v>
      </c>
      <c r="D75" s="46"/>
      <c r="E75" s="170"/>
      <c r="F75" s="47"/>
      <c r="G75" s="517"/>
      <c r="H75" s="517"/>
      <c r="I75" s="517"/>
      <c r="J75" s="38"/>
      <c r="K75" s="124"/>
      <c r="L75" s="124"/>
      <c r="M75" s="391"/>
      <c r="N75" s="388"/>
      <c r="O75" s="124"/>
      <c r="P75" s="124"/>
      <c r="Q75" s="124"/>
      <c r="R75" s="124"/>
      <c r="S75" s="124"/>
      <c r="T75" s="124"/>
      <c r="U75" s="124"/>
      <c r="V75" s="124"/>
      <c r="AF75" s="208"/>
    </row>
    <row r="76" spans="1:32" s="172" customFormat="1" ht="18" thickBot="1" x14ac:dyDescent="0.3">
      <c r="A76" s="454"/>
      <c r="B76" s="168"/>
      <c r="C76" s="191"/>
      <c r="D76" s="46"/>
      <c r="E76" s="170"/>
      <c r="F76" s="47"/>
      <c r="G76" s="517"/>
      <c r="H76" s="517"/>
      <c r="I76" s="517"/>
      <c r="J76" s="38"/>
      <c r="K76" s="124"/>
      <c r="L76" s="124"/>
      <c r="M76" s="391"/>
      <c r="N76" s="388"/>
      <c r="O76" s="124"/>
      <c r="P76" s="124"/>
      <c r="Q76" s="124"/>
      <c r="R76" s="124"/>
      <c r="S76" s="124"/>
      <c r="T76" s="124"/>
      <c r="U76" s="124"/>
      <c r="V76" s="124"/>
      <c r="AF76" s="208"/>
    </row>
    <row r="77" spans="1:32" s="185" customFormat="1" ht="15" customHeight="1" thickBot="1" x14ac:dyDescent="0.3">
      <c r="A77" s="567" t="s">
        <v>194</v>
      </c>
      <c r="B77" s="181" t="s">
        <v>286</v>
      </c>
      <c r="C77" s="195" t="s">
        <v>163</v>
      </c>
      <c r="D77" s="37"/>
      <c r="E77" s="183" t="s">
        <v>33</v>
      </c>
      <c r="F77" s="50"/>
      <c r="G77" s="516"/>
      <c r="H77" s="516"/>
      <c r="I77" s="516"/>
      <c r="J77" s="43"/>
      <c r="K77" s="224"/>
      <c r="L77" s="224"/>
      <c r="M77" s="389"/>
      <c r="N77" s="390"/>
      <c r="O77" s="224"/>
      <c r="P77" s="224"/>
      <c r="Q77" s="224"/>
      <c r="R77" s="224"/>
      <c r="S77" s="224"/>
      <c r="T77" s="224"/>
      <c r="U77" s="224"/>
      <c r="V77" s="224"/>
      <c r="AF77" s="211"/>
    </row>
    <row r="78" spans="1:32" ht="15" customHeight="1" thickBot="1" x14ac:dyDescent="0.3">
      <c r="A78" s="568"/>
      <c r="B78" s="168"/>
      <c r="C78" s="186" t="s">
        <v>190</v>
      </c>
      <c r="D78" s="46"/>
      <c r="E78" s="170" t="s">
        <v>41</v>
      </c>
      <c r="F78" s="48"/>
      <c r="G78" s="514"/>
      <c r="H78" s="514"/>
      <c r="I78" s="514"/>
      <c r="J78" s="38"/>
      <c r="K78" s="124"/>
      <c r="L78" s="124"/>
      <c r="M78" s="391"/>
      <c r="N78" s="388"/>
      <c r="O78" s="387"/>
      <c r="P78" s="124"/>
      <c r="Q78" s="124"/>
      <c r="R78" s="124"/>
      <c r="S78" s="124"/>
      <c r="T78" s="124"/>
      <c r="U78" s="124"/>
      <c r="V78" s="124"/>
      <c r="X78" s="172"/>
      <c r="Y78" s="172"/>
      <c r="Z78" s="172"/>
      <c r="AA78" s="172"/>
      <c r="AB78" s="172"/>
      <c r="AC78" s="172"/>
      <c r="AD78" s="172"/>
      <c r="AE78" s="172"/>
      <c r="AF78" s="208"/>
    </row>
    <row r="79" spans="1:32" ht="15" customHeight="1" thickBot="1" x14ac:dyDescent="0.3">
      <c r="A79" s="568"/>
      <c r="B79" s="168"/>
      <c r="C79" s="186" t="s">
        <v>43</v>
      </c>
      <c r="D79" s="46"/>
      <c r="E79" s="170" t="s">
        <v>33</v>
      </c>
      <c r="F79" s="48"/>
      <c r="G79" s="514"/>
      <c r="H79" s="514"/>
      <c r="I79" s="514"/>
      <c r="J79" s="38"/>
      <c r="K79" s="124"/>
      <c r="L79" s="124"/>
      <c r="M79" s="391"/>
      <c r="N79" s="388"/>
      <c r="O79" s="387"/>
      <c r="P79" s="124"/>
      <c r="Q79" s="124"/>
      <c r="R79" s="124"/>
      <c r="S79" s="124"/>
      <c r="T79" s="124"/>
      <c r="U79" s="124"/>
      <c r="V79" s="124"/>
      <c r="X79" s="172"/>
      <c r="Y79" s="172"/>
      <c r="Z79" s="172"/>
      <c r="AA79" s="172"/>
      <c r="AB79" s="172"/>
      <c r="AC79" s="172"/>
      <c r="AD79" s="172"/>
      <c r="AE79" s="172"/>
      <c r="AF79" s="208"/>
    </row>
    <row r="80" spans="1:32" ht="15" customHeight="1" thickBot="1" x14ac:dyDescent="0.3">
      <c r="A80" s="568"/>
      <c r="B80" s="168"/>
      <c r="C80" s="186" t="s">
        <v>44</v>
      </c>
      <c r="D80" s="46"/>
      <c r="E80" s="170" t="s">
        <v>33</v>
      </c>
      <c r="F80" s="48"/>
      <c r="G80" s="514"/>
      <c r="H80" s="514"/>
      <c r="I80" s="514"/>
      <c r="J80" s="38"/>
      <c r="K80" s="124"/>
      <c r="L80" s="124"/>
      <c r="M80" s="391"/>
      <c r="N80" s="388"/>
      <c r="O80" s="387"/>
      <c r="P80" s="124"/>
      <c r="Q80" s="124"/>
      <c r="R80" s="124"/>
      <c r="S80" s="124"/>
      <c r="T80" s="124"/>
      <c r="U80" s="124"/>
      <c r="V80" s="124"/>
      <c r="X80" s="172"/>
      <c r="Y80" s="172"/>
      <c r="Z80" s="172"/>
      <c r="AA80" s="172"/>
      <c r="AB80" s="172"/>
      <c r="AC80" s="172"/>
      <c r="AD80" s="172"/>
      <c r="AE80" s="172"/>
      <c r="AF80" s="208"/>
    </row>
    <row r="81" spans="1:42" ht="15" customHeight="1" thickBot="1" x14ac:dyDescent="0.3">
      <c r="A81" s="568"/>
      <c r="B81" s="168"/>
      <c r="C81" s="167" t="s">
        <v>164</v>
      </c>
      <c r="D81" s="46"/>
      <c r="E81" s="170" t="s">
        <v>33</v>
      </c>
      <c r="F81" s="48"/>
      <c r="G81" s="514"/>
      <c r="H81" s="514"/>
      <c r="I81" s="514"/>
      <c r="J81" s="38"/>
      <c r="K81" s="124"/>
      <c r="L81" s="124"/>
      <c r="M81" s="391"/>
      <c r="N81" s="388"/>
      <c r="O81" s="387"/>
      <c r="P81" s="124"/>
      <c r="Q81" s="124"/>
      <c r="R81" s="124"/>
      <c r="S81" s="124"/>
      <c r="T81" s="124"/>
      <c r="U81" s="124"/>
      <c r="V81" s="124"/>
      <c r="X81" s="172"/>
      <c r="Y81" s="172"/>
      <c r="Z81" s="172"/>
      <c r="AA81" s="172"/>
      <c r="AB81" s="172"/>
      <c r="AC81" s="172"/>
      <c r="AD81" s="172"/>
      <c r="AE81" s="172"/>
      <c r="AF81" s="208"/>
    </row>
    <row r="82" spans="1:42" ht="15" customHeight="1" thickBot="1" x14ac:dyDescent="0.3">
      <c r="A82" s="568"/>
      <c r="B82" s="168"/>
      <c r="C82" s="167" t="s">
        <v>169</v>
      </c>
      <c r="D82" s="46"/>
      <c r="E82" s="170" t="s">
        <v>33</v>
      </c>
      <c r="F82" s="48"/>
      <c r="G82" s="514"/>
      <c r="H82" s="514"/>
      <c r="I82" s="514"/>
      <c r="J82" s="38"/>
      <c r="K82" s="124"/>
      <c r="L82" s="124"/>
      <c r="M82" s="391"/>
      <c r="N82" s="388"/>
      <c r="O82" s="387"/>
      <c r="P82" s="124"/>
      <c r="Q82" s="124"/>
      <c r="R82" s="124"/>
      <c r="S82" s="124"/>
      <c r="T82" s="124"/>
      <c r="U82" s="124"/>
      <c r="V82" s="124"/>
      <c r="X82" s="172"/>
      <c r="Y82" s="172"/>
      <c r="Z82" s="172"/>
      <c r="AA82" s="172"/>
      <c r="AB82" s="172"/>
      <c r="AC82" s="172"/>
      <c r="AD82" s="172"/>
      <c r="AE82" s="172"/>
      <c r="AF82" s="208"/>
    </row>
    <row r="83" spans="1:42" ht="15" customHeight="1" thickBot="1" x14ac:dyDescent="0.3">
      <c r="A83" s="568"/>
      <c r="B83" s="168"/>
      <c r="C83" s="186" t="s">
        <v>170</v>
      </c>
      <c r="D83" s="46"/>
      <c r="E83" s="170" t="s">
        <v>33</v>
      </c>
      <c r="F83" s="48"/>
      <c r="G83" s="514"/>
      <c r="H83" s="514"/>
      <c r="I83" s="514"/>
      <c r="J83" s="38"/>
      <c r="K83" s="124"/>
      <c r="L83" s="124"/>
      <c r="M83" s="391"/>
      <c r="N83" s="388"/>
      <c r="O83" s="387"/>
      <c r="P83" s="124"/>
      <c r="Q83" s="124"/>
      <c r="R83" s="124"/>
      <c r="S83" s="124"/>
      <c r="T83" s="124"/>
      <c r="U83" s="124"/>
      <c r="V83" s="124"/>
      <c r="X83" s="172"/>
      <c r="Y83" s="172"/>
      <c r="Z83" s="172"/>
      <c r="AA83" s="172"/>
      <c r="AB83" s="172"/>
      <c r="AC83" s="172"/>
      <c r="AD83" s="172"/>
      <c r="AE83" s="172"/>
      <c r="AF83" s="208"/>
    </row>
    <row r="84" spans="1:42" ht="15" customHeight="1" thickBot="1" x14ac:dyDescent="0.3">
      <c r="A84" s="568"/>
      <c r="B84" s="168"/>
      <c r="C84" s="167" t="s">
        <v>166</v>
      </c>
      <c r="D84" s="46"/>
      <c r="E84" s="170" t="s">
        <v>33</v>
      </c>
      <c r="F84" s="48"/>
      <c r="G84" s="514"/>
      <c r="H84" s="514"/>
      <c r="I84" s="514"/>
      <c r="J84" s="38"/>
      <c r="K84" s="124"/>
      <c r="L84" s="124"/>
      <c r="M84" s="391"/>
      <c r="N84" s="388"/>
      <c r="O84" s="387"/>
      <c r="P84" s="124"/>
      <c r="Q84" s="124"/>
      <c r="R84" s="124"/>
      <c r="S84" s="124"/>
      <c r="T84" s="124"/>
      <c r="U84" s="124"/>
      <c r="V84" s="124"/>
      <c r="X84" s="172"/>
      <c r="Y84" s="172"/>
      <c r="Z84" s="172"/>
      <c r="AA84" s="172"/>
      <c r="AB84" s="172"/>
      <c r="AC84" s="172"/>
      <c r="AD84" s="172"/>
      <c r="AE84" s="172"/>
      <c r="AF84" s="208"/>
    </row>
    <row r="85" spans="1:42" ht="15" customHeight="1" thickBot="1" x14ac:dyDescent="0.3">
      <c r="A85" s="568"/>
      <c r="B85" s="177"/>
      <c r="C85" s="186" t="s">
        <v>165</v>
      </c>
      <c r="D85" s="46"/>
      <c r="E85" s="170" t="s">
        <v>33</v>
      </c>
      <c r="F85" s="49"/>
      <c r="G85" s="515"/>
      <c r="H85" s="515"/>
      <c r="I85" s="515"/>
      <c r="J85" s="38"/>
      <c r="K85" s="124"/>
      <c r="L85" s="124"/>
      <c r="M85" s="391"/>
      <c r="N85" s="388"/>
      <c r="O85" s="387"/>
      <c r="P85" s="124"/>
      <c r="Q85" s="124"/>
      <c r="R85" s="124"/>
      <c r="S85" s="124"/>
      <c r="T85" s="124"/>
      <c r="U85" s="124"/>
      <c r="V85" s="124"/>
      <c r="X85" s="172"/>
      <c r="Y85" s="172"/>
      <c r="Z85" s="172"/>
      <c r="AA85" s="172"/>
      <c r="AB85" s="172"/>
      <c r="AC85" s="172"/>
      <c r="AD85" s="172"/>
      <c r="AE85" s="172"/>
      <c r="AF85" s="208"/>
    </row>
    <row r="86" spans="1:42" ht="15" customHeight="1" thickBot="1" x14ac:dyDescent="0.3">
      <c r="A86" s="568"/>
      <c r="B86" s="177"/>
      <c r="C86" s="186" t="s">
        <v>168</v>
      </c>
      <c r="D86" s="46"/>
      <c r="E86" s="170" t="s">
        <v>33</v>
      </c>
      <c r="F86" s="49"/>
      <c r="G86" s="515"/>
      <c r="H86" s="515"/>
      <c r="I86" s="515"/>
      <c r="J86" s="38"/>
      <c r="K86" s="124"/>
      <c r="L86" s="124"/>
      <c r="M86" s="391"/>
      <c r="N86" s="388"/>
      <c r="O86" s="387"/>
      <c r="P86" s="124"/>
      <c r="Q86" s="124"/>
      <c r="R86" s="124"/>
      <c r="S86" s="124"/>
      <c r="T86" s="124"/>
      <c r="U86" s="124"/>
      <c r="V86" s="124"/>
      <c r="X86" s="172"/>
      <c r="Y86" s="172"/>
      <c r="Z86" s="172"/>
      <c r="AA86" s="172"/>
      <c r="AB86" s="172"/>
      <c r="AC86" s="172"/>
      <c r="AD86" s="172"/>
      <c r="AE86" s="172"/>
      <c r="AF86" s="208"/>
    </row>
    <row r="87" spans="1:42" ht="15" customHeight="1" thickBot="1" x14ac:dyDescent="0.3">
      <c r="A87" s="568"/>
      <c r="B87" s="177"/>
      <c r="C87" s="186" t="s">
        <v>167</v>
      </c>
      <c r="D87" s="46"/>
      <c r="E87" s="170" t="s">
        <v>33</v>
      </c>
      <c r="F87" s="49"/>
      <c r="G87" s="515"/>
      <c r="H87" s="515"/>
      <c r="I87" s="515"/>
      <c r="J87" s="38"/>
      <c r="K87" s="124"/>
      <c r="L87" s="124"/>
      <c r="M87" s="391"/>
      <c r="N87" s="388"/>
      <c r="O87" s="387"/>
      <c r="P87" s="124"/>
      <c r="Q87" s="124"/>
      <c r="R87" s="124"/>
      <c r="S87" s="124"/>
      <c r="T87" s="124"/>
      <c r="U87" s="124"/>
      <c r="V87" s="124"/>
      <c r="X87" s="172"/>
      <c r="Y87" s="172"/>
      <c r="Z87" s="172"/>
      <c r="AA87" s="172"/>
      <c r="AB87" s="172"/>
      <c r="AC87" s="172"/>
      <c r="AD87" s="172"/>
      <c r="AE87" s="172"/>
      <c r="AF87" s="208"/>
    </row>
    <row r="88" spans="1:42" ht="15" customHeight="1" thickBot="1" x14ac:dyDescent="0.3">
      <c r="A88" s="568"/>
      <c r="B88" s="177"/>
      <c r="C88" s="186" t="s">
        <v>98</v>
      </c>
      <c r="D88" s="46"/>
      <c r="E88" s="170" t="s">
        <v>33</v>
      </c>
      <c r="F88" s="49"/>
      <c r="G88" s="515"/>
      <c r="H88" s="515"/>
      <c r="I88" s="515"/>
      <c r="J88" s="38"/>
      <c r="K88" s="124"/>
      <c r="L88" s="124"/>
      <c r="M88" s="391"/>
      <c r="N88" s="388"/>
      <c r="O88" s="387"/>
      <c r="P88" s="124"/>
      <c r="Q88" s="124"/>
      <c r="R88" s="124"/>
      <c r="S88" s="124"/>
      <c r="T88" s="124"/>
      <c r="U88" s="124"/>
      <c r="V88" s="124"/>
      <c r="X88" s="172"/>
      <c r="Y88" s="172"/>
      <c r="Z88" s="172"/>
      <c r="AA88" s="172"/>
      <c r="AB88" s="172"/>
      <c r="AC88" s="172"/>
      <c r="AD88" s="172"/>
      <c r="AE88" s="172"/>
      <c r="AF88" s="208"/>
    </row>
    <row r="89" spans="1:42" ht="15" customHeight="1" thickBot="1" x14ac:dyDescent="0.3">
      <c r="A89" s="572"/>
      <c r="B89" s="544"/>
      <c r="C89" s="545"/>
      <c r="D89" s="546"/>
      <c r="E89" s="547"/>
      <c r="F89" s="548"/>
      <c r="G89" s="549"/>
      <c r="H89" s="549"/>
      <c r="I89" s="549"/>
      <c r="J89" s="550"/>
      <c r="K89" s="551"/>
      <c r="L89" s="551"/>
      <c r="M89" s="552"/>
      <c r="N89" s="553"/>
      <c r="O89" s="554"/>
      <c r="P89" s="551"/>
      <c r="Q89" s="551"/>
      <c r="R89" s="551"/>
      <c r="S89" s="551"/>
      <c r="T89" s="551"/>
      <c r="U89" s="551"/>
      <c r="V89" s="551"/>
      <c r="W89" s="555"/>
      <c r="X89" s="555"/>
      <c r="Y89" s="555"/>
      <c r="Z89" s="555"/>
      <c r="AA89" s="555"/>
      <c r="AB89" s="555"/>
      <c r="AC89" s="555"/>
      <c r="AD89" s="555"/>
      <c r="AE89" s="555"/>
      <c r="AF89" s="556"/>
      <c r="AG89" s="555"/>
      <c r="AH89" s="555"/>
      <c r="AI89" s="555"/>
      <c r="AJ89" s="555"/>
      <c r="AK89" s="555"/>
      <c r="AL89" s="555"/>
      <c r="AM89" s="555"/>
      <c r="AN89" s="555"/>
      <c r="AO89" s="555"/>
      <c r="AP89" s="555"/>
    </row>
    <row r="90" spans="1:42" ht="15" customHeight="1" thickBot="1" x14ac:dyDescent="0.3">
      <c r="A90" s="569" t="s">
        <v>347</v>
      </c>
      <c r="B90" s="193" t="s">
        <v>358</v>
      </c>
      <c r="C90" s="167" t="s">
        <v>359</v>
      </c>
      <c r="D90" s="46"/>
      <c r="E90" s="170" t="s">
        <v>33</v>
      </c>
      <c r="F90" s="396"/>
      <c r="G90" s="543"/>
      <c r="H90" s="543"/>
      <c r="I90" s="543"/>
      <c r="J90" s="38"/>
      <c r="K90" s="124"/>
      <c r="L90" s="124"/>
      <c r="M90" s="391"/>
      <c r="N90" s="388"/>
      <c r="O90" s="387"/>
      <c r="P90" s="124"/>
      <c r="Q90" s="124"/>
      <c r="R90" s="124"/>
      <c r="S90" s="124"/>
      <c r="T90" s="124"/>
      <c r="U90" s="124"/>
      <c r="V90" s="124"/>
      <c r="X90" s="172"/>
      <c r="Y90" s="172"/>
      <c r="Z90" s="172"/>
      <c r="AA90" s="172"/>
      <c r="AB90" s="172"/>
      <c r="AC90" s="172"/>
      <c r="AD90" s="172"/>
      <c r="AE90" s="172"/>
      <c r="AF90" s="208"/>
    </row>
    <row r="91" spans="1:42" ht="15" customHeight="1" thickBot="1" x14ac:dyDescent="0.3">
      <c r="A91" s="569"/>
      <c r="B91" s="177"/>
      <c r="C91" s="186" t="s">
        <v>360</v>
      </c>
      <c r="D91" s="46"/>
      <c r="E91" s="170" t="s">
        <v>33</v>
      </c>
      <c r="F91" s="49"/>
      <c r="G91" s="515"/>
      <c r="H91" s="515"/>
      <c r="I91" s="515"/>
      <c r="J91" s="38"/>
      <c r="K91" s="124"/>
      <c r="L91" s="124"/>
      <c r="M91" s="391"/>
      <c r="N91" s="388"/>
      <c r="O91" s="387"/>
      <c r="P91" s="124"/>
      <c r="Q91" s="124"/>
      <c r="R91" s="124"/>
      <c r="S91" s="124"/>
      <c r="T91" s="124"/>
      <c r="U91" s="124"/>
      <c r="V91" s="124"/>
      <c r="X91" s="172"/>
      <c r="Y91" s="172"/>
      <c r="Z91" s="172"/>
      <c r="AA91" s="172"/>
      <c r="AB91" s="172"/>
      <c r="AC91" s="172"/>
      <c r="AD91" s="172"/>
      <c r="AE91" s="172"/>
      <c r="AF91" s="208"/>
    </row>
    <row r="92" spans="1:42" ht="15" customHeight="1" thickBot="1" x14ac:dyDescent="0.3">
      <c r="A92" s="569"/>
      <c r="B92" s="177"/>
      <c r="C92" s="191" t="s">
        <v>361</v>
      </c>
      <c r="D92" s="46"/>
      <c r="E92" s="170" t="s">
        <v>33</v>
      </c>
      <c r="F92" s="49"/>
      <c r="G92" s="515"/>
      <c r="H92" s="515"/>
      <c r="I92" s="515"/>
      <c r="J92" s="38"/>
      <c r="K92" s="124"/>
      <c r="L92" s="124"/>
      <c r="M92" s="391"/>
      <c r="N92" s="388"/>
      <c r="O92" s="387"/>
      <c r="P92" s="124"/>
      <c r="Q92" s="124"/>
      <c r="R92" s="124"/>
      <c r="S92" s="124"/>
      <c r="T92" s="124"/>
      <c r="U92" s="124"/>
      <c r="V92" s="124"/>
      <c r="X92" s="172"/>
      <c r="Y92" s="172"/>
      <c r="Z92" s="172"/>
      <c r="AA92" s="172"/>
      <c r="AB92" s="172"/>
      <c r="AC92" s="172"/>
      <c r="AD92" s="172"/>
      <c r="AE92" s="172"/>
      <c r="AF92" s="208"/>
    </row>
    <row r="93" spans="1:42" ht="15" customHeight="1" thickBot="1" x14ac:dyDescent="0.3">
      <c r="A93" s="569"/>
      <c r="B93" s="177"/>
      <c r="C93" s="191" t="s">
        <v>362</v>
      </c>
      <c r="D93" s="46"/>
      <c r="E93" s="170" t="s">
        <v>33</v>
      </c>
      <c r="F93" s="49"/>
      <c r="G93" s="515"/>
      <c r="H93" s="515"/>
      <c r="I93" s="515"/>
      <c r="J93" s="38"/>
      <c r="K93" s="124"/>
      <c r="L93" s="124"/>
      <c r="M93" s="391"/>
      <c r="N93" s="388"/>
      <c r="O93" s="387"/>
      <c r="P93" s="124"/>
      <c r="Q93" s="124"/>
      <c r="R93" s="124"/>
      <c r="S93" s="124"/>
      <c r="T93" s="124"/>
      <c r="U93" s="124"/>
      <c r="V93" s="124"/>
      <c r="X93" s="172"/>
      <c r="Y93" s="172"/>
      <c r="Z93" s="172"/>
      <c r="AA93" s="172"/>
      <c r="AB93" s="172"/>
      <c r="AC93" s="172"/>
      <c r="AD93" s="172"/>
      <c r="AE93" s="172"/>
      <c r="AF93" s="208"/>
    </row>
    <row r="94" spans="1:42" ht="15" customHeight="1" thickBot="1" x14ac:dyDescent="0.3">
      <c r="A94" s="569"/>
      <c r="B94" s="177"/>
      <c r="C94" s="191" t="s">
        <v>348</v>
      </c>
      <c r="D94" s="46"/>
      <c r="E94" s="170" t="s">
        <v>33</v>
      </c>
      <c r="F94" s="49"/>
      <c r="G94" s="515"/>
      <c r="H94" s="515"/>
      <c r="I94" s="515"/>
      <c r="J94" s="38"/>
      <c r="K94" s="124"/>
      <c r="L94" s="124"/>
      <c r="M94" s="391"/>
      <c r="N94" s="388"/>
      <c r="O94" s="387"/>
      <c r="P94" s="124"/>
      <c r="Q94" s="124"/>
      <c r="R94" s="124"/>
      <c r="S94" s="124"/>
      <c r="T94" s="124"/>
      <c r="U94" s="124"/>
      <c r="V94" s="124"/>
      <c r="X94" s="172"/>
      <c r="Y94" s="172"/>
      <c r="Z94" s="172"/>
      <c r="AA94" s="172"/>
      <c r="AB94" s="172"/>
      <c r="AC94" s="172"/>
      <c r="AD94" s="172"/>
      <c r="AE94" s="172"/>
      <c r="AF94" s="208"/>
    </row>
    <row r="95" spans="1:42" ht="15" customHeight="1" thickBot="1" x14ac:dyDescent="0.3">
      <c r="A95" s="569"/>
      <c r="B95" s="177"/>
      <c r="C95" s="191" t="s">
        <v>363</v>
      </c>
      <c r="D95" s="46"/>
      <c r="E95" s="170" t="s">
        <v>33</v>
      </c>
      <c r="F95" s="49"/>
      <c r="G95" s="515"/>
      <c r="H95" s="515"/>
      <c r="I95" s="515"/>
      <c r="J95" s="38"/>
      <c r="K95" s="124"/>
      <c r="L95" s="124"/>
      <c r="M95" s="391"/>
      <c r="N95" s="388"/>
      <c r="O95" s="387"/>
      <c r="P95" s="124"/>
      <c r="Q95" s="124"/>
      <c r="R95" s="124"/>
      <c r="S95" s="124"/>
      <c r="T95" s="124"/>
      <c r="U95" s="124"/>
      <c r="V95" s="124"/>
      <c r="X95" s="172"/>
      <c r="Y95" s="172"/>
      <c r="Z95" s="172"/>
      <c r="AA95" s="172"/>
      <c r="AB95" s="172"/>
      <c r="AC95" s="172"/>
      <c r="AD95" s="172"/>
      <c r="AE95" s="172"/>
      <c r="AF95" s="208"/>
    </row>
    <row r="96" spans="1:42" ht="15" customHeight="1" thickBot="1" x14ac:dyDescent="0.3">
      <c r="A96" s="569"/>
      <c r="B96" s="177"/>
      <c r="C96" s="191" t="s">
        <v>364</v>
      </c>
      <c r="D96" s="46"/>
      <c r="E96" s="170" t="s">
        <v>33</v>
      </c>
      <c r="F96" s="49"/>
      <c r="G96" s="515"/>
      <c r="H96" s="515"/>
      <c r="I96" s="515"/>
      <c r="J96" s="38"/>
      <c r="K96" s="124"/>
      <c r="L96" s="124"/>
      <c r="M96" s="391"/>
      <c r="N96" s="388"/>
      <c r="O96" s="387"/>
      <c r="P96" s="124"/>
      <c r="Q96" s="124"/>
      <c r="R96" s="124"/>
      <c r="S96" s="124"/>
      <c r="T96" s="124"/>
      <c r="U96" s="124"/>
      <c r="V96" s="124"/>
      <c r="X96" s="172"/>
      <c r="Y96" s="172"/>
      <c r="Z96" s="172"/>
      <c r="AA96" s="172"/>
      <c r="AB96" s="172"/>
      <c r="AC96" s="172"/>
      <c r="AD96" s="172"/>
      <c r="AE96" s="172"/>
      <c r="AF96" s="208"/>
    </row>
    <row r="97" spans="1:32" ht="15" customHeight="1" thickBot="1" x14ac:dyDescent="0.3">
      <c r="A97" s="569"/>
      <c r="B97" s="177"/>
      <c r="C97" s="191" t="s">
        <v>365</v>
      </c>
      <c r="D97" s="46"/>
      <c r="E97" s="170" t="s">
        <v>33</v>
      </c>
      <c r="F97" s="49"/>
      <c r="G97" s="515"/>
      <c r="H97" s="515"/>
      <c r="I97" s="515"/>
      <c r="J97" s="38"/>
      <c r="K97" s="124"/>
      <c r="L97" s="124"/>
      <c r="M97" s="391"/>
      <c r="N97" s="388"/>
      <c r="O97" s="387"/>
      <c r="P97" s="124"/>
      <c r="Q97" s="124"/>
      <c r="R97" s="124"/>
      <c r="S97" s="124"/>
      <c r="T97" s="124"/>
      <c r="U97" s="124"/>
      <c r="V97" s="124"/>
      <c r="X97" s="172"/>
      <c r="Y97" s="172"/>
      <c r="Z97" s="172"/>
      <c r="AA97" s="172"/>
      <c r="AB97" s="172"/>
      <c r="AC97" s="172"/>
      <c r="AD97" s="172"/>
      <c r="AE97" s="172"/>
      <c r="AF97" s="208"/>
    </row>
    <row r="98" spans="1:32" s="172" customFormat="1" ht="15" customHeight="1" thickBot="1" x14ac:dyDescent="0.3">
      <c r="A98" s="571"/>
      <c r="B98" s="177"/>
      <c r="C98" s="191" t="s">
        <v>349</v>
      </c>
      <c r="D98" s="44"/>
      <c r="E98" s="173" t="s">
        <v>33</v>
      </c>
      <c r="F98" s="49"/>
      <c r="G98" s="515"/>
      <c r="H98" s="515"/>
      <c r="I98" s="515"/>
      <c r="J98" s="38"/>
      <c r="K98" s="124"/>
      <c r="L98" s="124"/>
      <c r="M98" s="391"/>
      <c r="N98" s="388"/>
      <c r="O98" s="124"/>
      <c r="P98" s="124"/>
      <c r="Q98" s="124"/>
      <c r="R98" s="124"/>
      <c r="S98" s="124"/>
      <c r="T98" s="124"/>
      <c r="U98" s="124"/>
      <c r="V98" s="124"/>
      <c r="AF98" s="208"/>
    </row>
    <row r="99" spans="1:32" s="185" customFormat="1" ht="15.75" thickBot="1" x14ac:dyDescent="0.3">
      <c r="A99" s="567" t="s">
        <v>279</v>
      </c>
      <c r="B99" s="181" t="s">
        <v>287</v>
      </c>
      <c r="C99" s="195" t="s">
        <v>171</v>
      </c>
      <c r="D99" s="446"/>
      <c r="E99" s="196" t="s">
        <v>41</v>
      </c>
      <c r="F99" s="448"/>
      <c r="G99" s="518"/>
      <c r="H99" s="518"/>
      <c r="I99" s="518"/>
      <c r="J99" s="43"/>
      <c r="K99" s="224"/>
      <c r="L99" s="224"/>
      <c r="M99" s="389"/>
      <c r="N99" s="390"/>
      <c r="O99" s="224"/>
      <c r="P99" s="224"/>
      <c r="Q99" s="224"/>
      <c r="R99" s="224"/>
      <c r="S99" s="224"/>
      <c r="T99" s="224"/>
      <c r="U99" s="224"/>
      <c r="V99" s="224"/>
      <c r="AF99" s="211"/>
    </row>
    <row r="100" spans="1:32" ht="15.75" thickBot="1" x14ac:dyDescent="0.3">
      <c r="A100" s="569"/>
      <c r="B100" s="168"/>
      <c r="C100" s="186" t="s">
        <v>172</v>
      </c>
      <c r="D100" s="447"/>
      <c r="E100" s="170" t="s">
        <v>41</v>
      </c>
      <c r="F100" s="449"/>
      <c r="G100" s="519"/>
      <c r="H100" s="519"/>
      <c r="I100" s="519"/>
      <c r="J100" s="38"/>
      <c r="K100" s="124"/>
      <c r="L100" s="124"/>
      <c r="M100" s="391"/>
      <c r="N100" s="388"/>
      <c r="O100" s="387"/>
      <c r="P100" s="124"/>
      <c r="Q100" s="124"/>
      <c r="R100" s="124"/>
      <c r="S100" s="124"/>
      <c r="T100" s="124"/>
      <c r="U100" s="124"/>
      <c r="V100" s="124"/>
      <c r="X100" s="172"/>
      <c r="Y100" s="172"/>
      <c r="Z100" s="172"/>
      <c r="AA100" s="172"/>
      <c r="AB100" s="172"/>
      <c r="AC100" s="172"/>
      <c r="AD100" s="172"/>
      <c r="AE100" s="172"/>
      <c r="AF100" s="208"/>
    </row>
    <row r="101" spans="1:32" ht="15.75" thickBot="1" x14ac:dyDescent="0.3">
      <c r="A101" s="569"/>
      <c r="B101" s="168"/>
      <c r="C101" s="186" t="s">
        <v>200</v>
      </c>
      <c r="D101" s="447"/>
      <c r="E101" s="170" t="s">
        <v>41</v>
      </c>
      <c r="F101" s="449"/>
      <c r="G101" s="519"/>
      <c r="H101" s="519"/>
      <c r="I101" s="519"/>
      <c r="J101" s="38"/>
      <c r="K101" s="124"/>
      <c r="L101" s="124"/>
      <c r="M101" s="391"/>
      <c r="N101" s="388"/>
      <c r="O101" s="387"/>
      <c r="P101" s="124"/>
      <c r="Q101" s="124"/>
      <c r="R101" s="124"/>
      <c r="S101" s="124"/>
      <c r="T101" s="124"/>
      <c r="U101" s="124"/>
      <c r="V101" s="124"/>
      <c r="X101" s="172"/>
      <c r="Y101" s="172"/>
      <c r="Z101" s="172"/>
      <c r="AA101" s="172"/>
      <c r="AB101" s="172"/>
      <c r="AC101" s="172"/>
      <c r="AD101" s="172"/>
      <c r="AE101" s="172"/>
      <c r="AF101" s="208"/>
    </row>
    <row r="102" spans="1:32" ht="15.75" thickBot="1" x14ac:dyDescent="0.3">
      <c r="A102" s="569"/>
      <c r="B102" s="168"/>
      <c r="C102" s="186" t="s">
        <v>105</v>
      </c>
      <c r="D102" s="447"/>
      <c r="E102" s="170" t="s">
        <v>41</v>
      </c>
      <c r="F102" s="449"/>
      <c r="G102" s="519"/>
      <c r="H102" s="519"/>
      <c r="I102" s="519"/>
      <c r="J102" s="38"/>
      <c r="K102" s="124"/>
      <c r="L102" s="124"/>
      <c r="M102" s="391"/>
      <c r="N102" s="388"/>
      <c r="O102" s="387"/>
      <c r="P102" s="124"/>
      <c r="Q102" s="124"/>
      <c r="R102" s="124"/>
      <c r="S102" s="124"/>
      <c r="T102" s="124"/>
      <c r="U102" s="124"/>
      <c r="V102" s="124"/>
      <c r="X102" s="172"/>
      <c r="Y102" s="172"/>
      <c r="Z102" s="172"/>
      <c r="AA102" s="172"/>
      <c r="AB102" s="172"/>
      <c r="AC102" s="172"/>
      <c r="AD102" s="172"/>
      <c r="AE102" s="172"/>
      <c r="AF102" s="208"/>
    </row>
    <row r="103" spans="1:32" ht="15.75" thickBot="1" x14ac:dyDescent="0.3">
      <c r="A103" s="569"/>
      <c r="B103" s="168"/>
      <c r="C103" s="186" t="s">
        <v>173</v>
      </c>
      <c r="D103" s="447"/>
      <c r="E103" s="170" t="s">
        <v>41</v>
      </c>
      <c r="F103" s="449"/>
      <c r="G103" s="519"/>
      <c r="H103" s="519"/>
      <c r="I103" s="519"/>
      <c r="J103" s="38"/>
      <c r="K103" s="124"/>
      <c r="L103" s="124"/>
      <c r="M103" s="391"/>
      <c r="N103" s="388"/>
      <c r="O103" s="387"/>
      <c r="P103" s="124"/>
      <c r="Q103" s="124"/>
      <c r="R103" s="124"/>
      <c r="S103" s="124"/>
      <c r="T103" s="124"/>
      <c r="U103" s="124"/>
      <c r="V103" s="124"/>
      <c r="X103" s="172"/>
      <c r="Y103" s="172"/>
      <c r="Z103" s="172"/>
      <c r="AA103" s="172"/>
      <c r="AB103" s="172"/>
      <c r="AC103" s="172"/>
      <c r="AD103" s="172"/>
      <c r="AE103" s="172"/>
      <c r="AF103" s="208"/>
    </row>
    <row r="104" spans="1:32" ht="15.75" thickBot="1" x14ac:dyDescent="0.3">
      <c r="A104" s="569"/>
      <c r="B104" s="168"/>
      <c r="C104" s="186" t="s">
        <v>106</v>
      </c>
      <c r="D104" s="447"/>
      <c r="E104" s="170" t="s">
        <v>41</v>
      </c>
      <c r="F104" s="449"/>
      <c r="G104" s="519"/>
      <c r="H104" s="519"/>
      <c r="I104" s="519"/>
      <c r="J104" s="38"/>
      <c r="K104" s="124"/>
      <c r="L104" s="124"/>
      <c r="M104" s="391"/>
      <c r="N104" s="388"/>
      <c r="O104" s="387"/>
      <c r="P104" s="124"/>
      <c r="Q104" s="124"/>
      <c r="R104" s="124"/>
      <c r="S104" s="124"/>
      <c r="T104" s="124"/>
      <c r="U104" s="124"/>
      <c r="V104" s="124"/>
      <c r="X104" s="172"/>
      <c r="Y104" s="172"/>
      <c r="Z104" s="172"/>
      <c r="AA104" s="172"/>
      <c r="AB104" s="172"/>
      <c r="AC104" s="172"/>
      <c r="AD104" s="172"/>
      <c r="AE104" s="172"/>
      <c r="AF104" s="208"/>
    </row>
    <row r="105" spans="1:32" ht="15.75" thickBot="1" x14ac:dyDescent="0.3">
      <c r="A105" s="569"/>
      <c r="B105" s="168"/>
      <c r="C105" s="186" t="s">
        <v>236</v>
      </c>
      <c r="D105" s="447"/>
      <c r="E105" s="170" t="s">
        <v>29</v>
      </c>
      <c r="F105" s="447"/>
      <c r="G105" s="519"/>
      <c r="H105" s="519"/>
      <c r="I105" s="519"/>
      <c r="J105" s="38"/>
      <c r="K105" s="124"/>
      <c r="L105" s="124"/>
      <c r="M105" s="391"/>
      <c r="N105" s="388"/>
      <c r="O105" s="387"/>
      <c r="P105" s="124"/>
      <c r="Q105" s="124"/>
      <c r="R105" s="124"/>
      <c r="S105" s="124"/>
      <c r="T105" s="124"/>
      <c r="U105" s="124"/>
      <c r="V105" s="124"/>
      <c r="X105" s="172"/>
      <c r="Y105" s="172"/>
      <c r="Z105" s="172"/>
      <c r="AA105" s="172"/>
      <c r="AB105" s="172"/>
      <c r="AC105" s="172"/>
      <c r="AD105" s="172"/>
      <c r="AE105" s="172"/>
      <c r="AF105" s="208"/>
    </row>
    <row r="106" spans="1:32" ht="15.75" thickBot="1" x14ac:dyDescent="0.3">
      <c r="A106" s="569"/>
      <c r="B106" s="168"/>
      <c r="C106" s="186" t="s">
        <v>307</v>
      </c>
      <c r="D106" s="450"/>
      <c r="E106" s="170" t="s">
        <v>33</v>
      </c>
      <c r="F106" s="449"/>
      <c r="G106" s="519"/>
      <c r="H106" s="519"/>
      <c r="I106" s="519"/>
      <c r="J106" s="38"/>
      <c r="K106" s="124"/>
      <c r="L106" s="124"/>
      <c r="M106" s="391"/>
      <c r="N106" s="388"/>
      <c r="O106" s="387"/>
      <c r="P106" s="124"/>
      <c r="Q106" s="124"/>
      <c r="R106" s="124"/>
      <c r="S106" s="124"/>
      <c r="T106" s="124"/>
      <c r="U106" s="124"/>
      <c r="V106" s="124"/>
      <c r="X106" s="172"/>
      <c r="Y106" s="172"/>
      <c r="Z106" s="172"/>
      <c r="AA106" s="172"/>
      <c r="AB106" s="172"/>
      <c r="AC106" s="172"/>
      <c r="AD106" s="172"/>
      <c r="AE106" s="172"/>
      <c r="AF106" s="208"/>
    </row>
    <row r="107" spans="1:32" ht="15.75" thickBot="1" x14ac:dyDescent="0.3">
      <c r="A107" s="569"/>
      <c r="B107" s="168"/>
      <c r="C107" s="169"/>
      <c r="D107" s="46"/>
      <c r="E107" s="170"/>
      <c r="F107" s="48"/>
      <c r="G107" s="514"/>
      <c r="H107" s="514"/>
      <c r="I107" s="514"/>
      <c r="J107" s="38"/>
      <c r="K107" s="124"/>
      <c r="L107" s="124"/>
      <c r="M107" s="391"/>
      <c r="N107" s="388"/>
      <c r="O107" s="387"/>
      <c r="P107" s="124"/>
      <c r="Q107" s="124"/>
      <c r="R107" s="124"/>
      <c r="S107" s="124"/>
      <c r="T107" s="124"/>
      <c r="U107" s="124"/>
      <c r="V107" s="124"/>
      <c r="X107" s="172"/>
      <c r="Y107" s="172"/>
      <c r="Z107" s="172"/>
      <c r="AA107" s="172"/>
      <c r="AB107" s="172"/>
      <c r="AC107" s="172"/>
      <c r="AD107" s="172"/>
      <c r="AE107" s="172"/>
      <c r="AF107" s="208"/>
    </row>
    <row r="108" spans="1:32" s="185" customFormat="1" ht="15.75" customHeight="1" thickBot="1" x14ac:dyDescent="0.3">
      <c r="A108" s="573" t="s">
        <v>107</v>
      </c>
      <c r="B108" s="212" t="s">
        <v>288</v>
      </c>
      <c r="C108" s="195" t="s">
        <v>45</v>
      </c>
      <c r="D108" s="37"/>
      <c r="E108" s="196" t="s">
        <v>33</v>
      </c>
      <c r="F108" s="50"/>
      <c r="G108" s="516"/>
      <c r="H108" s="516"/>
      <c r="I108" s="516"/>
      <c r="J108" s="43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</row>
    <row r="109" spans="1:32" ht="15.75" thickBot="1" x14ac:dyDescent="0.3">
      <c r="A109" s="568"/>
      <c r="B109" s="168"/>
      <c r="C109" s="186" t="s">
        <v>265</v>
      </c>
      <c r="D109" s="46"/>
      <c r="E109" s="170" t="s">
        <v>33</v>
      </c>
      <c r="F109" s="48"/>
      <c r="G109" s="514"/>
      <c r="H109" s="514"/>
      <c r="I109" s="514"/>
      <c r="J109" s="38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X109" s="172"/>
      <c r="Y109" s="172"/>
      <c r="Z109" s="172"/>
      <c r="AA109" s="172"/>
      <c r="AB109" s="172"/>
      <c r="AC109" s="172"/>
      <c r="AD109" s="172"/>
      <c r="AE109" s="172"/>
    </row>
    <row r="110" spans="1:32" ht="15.75" thickBot="1" x14ac:dyDescent="0.3">
      <c r="A110" s="568"/>
      <c r="B110" s="168"/>
      <c r="C110" s="186" t="s">
        <v>46</v>
      </c>
      <c r="D110" s="46"/>
      <c r="E110" s="170" t="s">
        <v>33</v>
      </c>
      <c r="F110" s="48"/>
      <c r="G110" s="514"/>
      <c r="H110" s="514"/>
      <c r="I110" s="514"/>
      <c r="J110" s="38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X110" s="172"/>
      <c r="Y110" s="172"/>
      <c r="Z110" s="172"/>
      <c r="AA110" s="172"/>
      <c r="AB110" s="172"/>
      <c r="AC110" s="172"/>
      <c r="AD110" s="172"/>
      <c r="AE110" s="172"/>
    </row>
    <row r="111" spans="1:32" ht="15.75" thickBot="1" x14ac:dyDescent="0.3">
      <c r="A111" s="568"/>
      <c r="B111" s="168"/>
      <c r="C111" s="186" t="s">
        <v>47</v>
      </c>
      <c r="D111" s="46"/>
      <c r="E111" s="170" t="s">
        <v>33</v>
      </c>
      <c r="F111" s="48"/>
      <c r="G111" s="514"/>
      <c r="H111" s="514"/>
      <c r="I111" s="514"/>
      <c r="J111" s="38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X111" s="172"/>
      <c r="Y111" s="172"/>
      <c r="Z111" s="172"/>
      <c r="AA111" s="172"/>
      <c r="AB111" s="172"/>
      <c r="AC111" s="172"/>
      <c r="AD111" s="172"/>
      <c r="AE111" s="172"/>
    </row>
    <row r="112" spans="1:32" ht="15.75" thickBot="1" x14ac:dyDescent="0.3">
      <c r="A112" s="568"/>
      <c r="B112" s="168"/>
      <c r="C112" s="186" t="s">
        <v>48</v>
      </c>
      <c r="D112" s="46"/>
      <c r="E112" s="170" t="s">
        <v>33</v>
      </c>
      <c r="F112" s="48"/>
      <c r="G112" s="514"/>
      <c r="H112" s="514"/>
      <c r="I112" s="514"/>
      <c r="J112" s="38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X112" s="172"/>
      <c r="Y112" s="172"/>
      <c r="Z112" s="172"/>
      <c r="AA112" s="172"/>
      <c r="AB112" s="172"/>
      <c r="AC112" s="172"/>
      <c r="AD112" s="172"/>
      <c r="AE112" s="172"/>
    </row>
    <row r="113" spans="1:31" ht="15.75" thickBot="1" x14ac:dyDescent="0.3">
      <c r="A113" s="568"/>
      <c r="B113" s="168"/>
      <c r="C113" s="186" t="s">
        <v>49</v>
      </c>
      <c r="D113" s="46"/>
      <c r="E113" s="170" t="s">
        <v>33</v>
      </c>
      <c r="F113" s="48"/>
      <c r="G113" s="514"/>
      <c r="H113" s="514"/>
      <c r="I113" s="514"/>
      <c r="J113" s="38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X113" s="172"/>
      <c r="Y113" s="172"/>
      <c r="Z113" s="172"/>
      <c r="AA113" s="172"/>
      <c r="AB113" s="172"/>
      <c r="AC113" s="172"/>
      <c r="AD113" s="172"/>
      <c r="AE113" s="172"/>
    </row>
    <row r="114" spans="1:31" ht="15.75" thickBot="1" x14ac:dyDescent="0.3">
      <c r="A114" s="568"/>
      <c r="B114" s="168"/>
      <c r="C114" s="186" t="s">
        <v>266</v>
      </c>
      <c r="D114" s="46"/>
      <c r="E114" s="170" t="s">
        <v>33</v>
      </c>
      <c r="F114" s="48"/>
      <c r="G114" s="514"/>
      <c r="H114" s="514"/>
      <c r="I114" s="514"/>
      <c r="J114" s="38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X114" s="172"/>
      <c r="Y114" s="172"/>
      <c r="Z114" s="172"/>
      <c r="AA114" s="172"/>
      <c r="AB114" s="172"/>
      <c r="AC114" s="172"/>
      <c r="AD114" s="172"/>
      <c r="AE114" s="172"/>
    </row>
    <row r="115" spans="1:31" ht="15.75" thickBot="1" x14ac:dyDescent="0.3">
      <c r="A115" s="568"/>
      <c r="B115" s="168"/>
      <c r="C115" s="186" t="s">
        <v>267</v>
      </c>
      <c r="D115" s="46"/>
      <c r="E115" s="170" t="s">
        <v>33</v>
      </c>
      <c r="F115" s="48"/>
      <c r="G115" s="514"/>
      <c r="H115" s="514"/>
      <c r="I115" s="514"/>
      <c r="J115" s="38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X115" s="172"/>
      <c r="Y115" s="172"/>
      <c r="Z115" s="172"/>
      <c r="AA115" s="172"/>
      <c r="AB115" s="172"/>
      <c r="AC115" s="172"/>
      <c r="AD115" s="172"/>
      <c r="AE115" s="172"/>
    </row>
    <row r="116" spans="1:31" ht="15.75" thickBot="1" x14ac:dyDescent="0.3">
      <c r="A116" s="568"/>
      <c r="B116" s="177"/>
      <c r="C116" s="191" t="s">
        <v>108</v>
      </c>
      <c r="D116" s="46"/>
      <c r="E116" s="170" t="s">
        <v>33</v>
      </c>
      <c r="F116" s="49"/>
      <c r="G116" s="515"/>
      <c r="H116" s="515"/>
      <c r="I116" s="515"/>
      <c r="J116" s="38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X116" s="172"/>
      <c r="Y116" s="172"/>
      <c r="Z116" s="172"/>
      <c r="AA116" s="172"/>
      <c r="AB116" s="172"/>
      <c r="AC116" s="172"/>
      <c r="AD116" s="172"/>
      <c r="AE116" s="172"/>
    </row>
    <row r="117" spans="1:31" ht="15.75" thickBot="1" x14ac:dyDescent="0.3">
      <c r="A117" s="568"/>
      <c r="B117" s="177"/>
      <c r="C117" s="191"/>
      <c r="D117" s="46"/>
      <c r="E117" s="170"/>
      <c r="F117" s="49"/>
      <c r="G117" s="515"/>
      <c r="H117" s="515"/>
      <c r="I117" s="515"/>
      <c r="J117" s="38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X117" s="172"/>
      <c r="Y117" s="172"/>
      <c r="Z117" s="172"/>
      <c r="AA117" s="172"/>
      <c r="AB117" s="172"/>
      <c r="AC117" s="172"/>
      <c r="AD117" s="172"/>
      <c r="AE117" s="172"/>
    </row>
    <row r="118" spans="1:31" ht="15.75" thickBot="1" x14ac:dyDescent="0.3">
      <c r="A118" s="568"/>
      <c r="B118" s="177"/>
      <c r="C118" s="191"/>
      <c r="D118" s="46"/>
      <c r="E118" s="170"/>
      <c r="F118" s="49"/>
      <c r="G118" s="515"/>
      <c r="H118" s="515"/>
      <c r="I118" s="515"/>
      <c r="J118" s="38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X118" s="172"/>
      <c r="Y118" s="172"/>
      <c r="Z118" s="172"/>
      <c r="AA118" s="172"/>
      <c r="AB118" s="172"/>
      <c r="AC118" s="172"/>
      <c r="AD118" s="172"/>
      <c r="AE118" s="172"/>
    </row>
    <row r="119" spans="1:31" ht="15.75" thickBot="1" x14ac:dyDescent="0.3">
      <c r="A119" s="568"/>
      <c r="B119" s="177"/>
      <c r="C119" s="191"/>
      <c r="D119" s="46"/>
      <c r="E119" s="170"/>
      <c r="F119" s="49"/>
      <c r="G119" s="515"/>
      <c r="H119" s="515"/>
      <c r="I119" s="515"/>
      <c r="J119" s="38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X119" s="172"/>
      <c r="Y119" s="172"/>
      <c r="Z119" s="172"/>
      <c r="AA119" s="172"/>
      <c r="AB119" s="172"/>
      <c r="AC119" s="172"/>
      <c r="AD119" s="172"/>
      <c r="AE119" s="172"/>
    </row>
    <row r="120" spans="1:31" ht="15.75" thickBot="1" x14ac:dyDescent="0.3">
      <c r="A120" s="568"/>
      <c r="B120" s="177"/>
      <c r="C120" s="191"/>
      <c r="D120" s="46"/>
      <c r="E120" s="170"/>
      <c r="F120" s="49"/>
      <c r="G120" s="515"/>
      <c r="H120" s="515"/>
      <c r="I120" s="515"/>
      <c r="J120" s="38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X120" s="172"/>
      <c r="Y120" s="172"/>
      <c r="Z120" s="172"/>
      <c r="AA120" s="172"/>
      <c r="AB120" s="172"/>
      <c r="AC120" s="172"/>
      <c r="AD120" s="172"/>
      <c r="AE120" s="172"/>
    </row>
    <row r="121" spans="1:31" ht="15.75" thickBot="1" x14ac:dyDescent="0.3">
      <c r="A121" s="568"/>
      <c r="B121" s="177"/>
      <c r="C121" s="191"/>
      <c r="D121" s="46"/>
      <c r="E121" s="170"/>
      <c r="F121" s="49"/>
      <c r="G121" s="515"/>
      <c r="H121" s="515"/>
      <c r="I121" s="515"/>
      <c r="J121" s="38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X121" s="172"/>
      <c r="Y121" s="172"/>
      <c r="Z121" s="172"/>
      <c r="AA121" s="172"/>
      <c r="AB121" s="172"/>
      <c r="AC121" s="172"/>
      <c r="AD121" s="172"/>
      <c r="AE121" s="172"/>
    </row>
    <row r="122" spans="1:31" s="172" customFormat="1" ht="15.75" thickBot="1" x14ac:dyDescent="0.3">
      <c r="A122" s="572"/>
      <c r="B122" s="177"/>
      <c r="C122" s="191"/>
      <c r="D122" s="45"/>
      <c r="E122" s="165"/>
      <c r="F122" s="49"/>
      <c r="G122" s="515"/>
      <c r="H122" s="515"/>
      <c r="I122" s="515"/>
      <c r="J122" s="38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</row>
    <row r="123" spans="1:31" s="185" customFormat="1" ht="15.75" thickBot="1" x14ac:dyDescent="0.3">
      <c r="A123" s="570" t="s">
        <v>69</v>
      </c>
      <c r="B123" s="181" t="s">
        <v>289</v>
      </c>
      <c r="C123" s="210" t="s">
        <v>57</v>
      </c>
      <c r="D123" s="37"/>
      <c r="E123" s="196" t="s">
        <v>33</v>
      </c>
      <c r="F123" s="50"/>
      <c r="G123" s="516"/>
      <c r="H123" s="516"/>
      <c r="I123" s="516"/>
      <c r="J123" s="43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</row>
    <row r="124" spans="1:31" ht="15.75" thickBot="1" x14ac:dyDescent="0.3">
      <c r="A124" s="568"/>
      <c r="B124" s="168"/>
      <c r="C124" s="186" t="s">
        <v>58</v>
      </c>
      <c r="D124" s="46"/>
      <c r="E124" s="170" t="s">
        <v>33</v>
      </c>
      <c r="F124" s="48"/>
      <c r="G124" s="514"/>
      <c r="H124" s="514"/>
      <c r="I124" s="514"/>
      <c r="J124" s="38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X124" s="172"/>
      <c r="Y124" s="172"/>
      <c r="Z124" s="172"/>
      <c r="AA124" s="172"/>
      <c r="AB124" s="172"/>
      <c r="AC124" s="172"/>
      <c r="AD124" s="172"/>
      <c r="AE124" s="172"/>
    </row>
    <row r="125" spans="1:31" ht="15.75" thickBot="1" x14ac:dyDescent="0.3">
      <c r="A125" s="568"/>
      <c r="B125" s="168"/>
      <c r="C125" s="186" t="s">
        <v>50</v>
      </c>
      <c r="D125" s="46"/>
      <c r="E125" s="170" t="s">
        <v>33</v>
      </c>
      <c r="F125" s="48"/>
      <c r="G125" s="514"/>
      <c r="H125" s="514"/>
      <c r="I125" s="514"/>
      <c r="J125" s="38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X125" s="172"/>
      <c r="Y125" s="172"/>
      <c r="Z125" s="172"/>
      <c r="AA125" s="172"/>
      <c r="AB125" s="172"/>
      <c r="AC125" s="172"/>
      <c r="AD125" s="172"/>
      <c r="AE125" s="172"/>
    </row>
    <row r="126" spans="1:31" ht="15.75" thickBot="1" x14ac:dyDescent="0.3">
      <c r="A126" s="568"/>
      <c r="B126" s="168"/>
      <c r="C126" s="186" t="s">
        <v>51</v>
      </c>
      <c r="D126" s="46"/>
      <c r="E126" s="170" t="s">
        <v>33</v>
      </c>
      <c r="F126" s="48"/>
      <c r="G126" s="514"/>
      <c r="H126" s="514"/>
      <c r="I126" s="514"/>
      <c r="J126" s="38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X126" s="172"/>
      <c r="Y126" s="172"/>
      <c r="Z126" s="172"/>
      <c r="AA126" s="172"/>
      <c r="AB126" s="172"/>
      <c r="AC126" s="172"/>
      <c r="AD126" s="172"/>
      <c r="AE126" s="172"/>
    </row>
    <row r="127" spans="1:31" s="172" customFormat="1" ht="15.75" thickBot="1" x14ac:dyDescent="0.3">
      <c r="A127" s="568"/>
      <c r="B127" s="168"/>
      <c r="C127" s="186" t="s">
        <v>110</v>
      </c>
      <c r="D127" s="46"/>
      <c r="E127" s="163" t="s">
        <v>33</v>
      </c>
      <c r="F127" s="47"/>
      <c r="G127" s="517"/>
      <c r="H127" s="517"/>
      <c r="I127" s="517"/>
      <c r="J127" s="38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</row>
    <row r="128" spans="1:31" s="172" customFormat="1" ht="15.75" thickBot="1" x14ac:dyDescent="0.3">
      <c r="A128" s="568"/>
      <c r="B128" s="168"/>
      <c r="C128" s="186" t="s">
        <v>111</v>
      </c>
      <c r="D128" s="46"/>
      <c r="E128" s="163" t="s">
        <v>33</v>
      </c>
      <c r="F128" s="47"/>
      <c r="G128" s="517"/>
      <c r="H128" s="517"/>
      <c r="I128" s="517"/>
      <c r="J128" s="38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</row>
    <row r="129" spans="1:30" s="172" customFormat="1" ht="15.75" thickBot="1" x14ac:dyDescent="0.3">
      <c r="A129" s="568"/>
      <c r="B129" s="168"/>
      <c r="C129" s="186" t="s">
        <v>59</v>
      </c>
      <c r="D129" s="46"/>
      <c r="E129" s="163" t="s">
        <v>33</v>
      </c>
      <c r="F129" s="47"/>
      <c r="G129" s="517"/>
      <c r="H129" s="517"/>
      <c r="I129" s="517"/>
      <c r="J129" s="38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</row>
    <row r="130" spans="1:30" s="172" customFormat="1" ht="15.75" thickBot="1" x14ac:dyDescent="0.3">
      <c r="A130" s="568"/>
      <c r="B130" s="168"/>
      <c r="C130" s="186" t="s">
        <v>109</v>
      </c>
      <c r="D130" s="46"/>
      <c r="E130" s="163" t="s">
        <v>33</v>
      </c>
      <c r="F130" s="47"/>
      <c r="G130" s="517"/>
      <c r="H130" s="517"/>
      <c r="I130" s="517"/>
      <c r="J130" s="38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</row>
    <row r="131" spans="1:30" s="172" customFormat="1" ht="15.75" thickBot="1" x14ac:dyDescent="0.3">
      <c r="A131" s="568"/>
      <c r="B131" s="168"/>
      <c r="C131" s="186" t="s">
        <v>52</v>
      </c>
      <c r="D131" s="46"/>
      <c r="E131" s="163" t="s">
        <v>33</v>
      </c>
      <c r="F131" s="47"/>
      <c r="G131" s="517"/>
      <c r="H131" s="517"/>
      <c r="I131" s="517"/>
      <c r="J131" s="38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</row>
    <row r="132" spans="1:30" s="172" customFormat="1" ht="15.75" thickBot="1" x14ac:dyDescent="0.3">
      <c r="A132" s="568"/>
      <c r="B132" s="168"/>
      <c r="C132" s="186" t="s">
        <v>53</v>
      </c>
      <c r="D132" s="46"/>
      <c r="E132" s="163" t="s">
        <v>33</v>
      </c>
      <c r="F132" s="48"/>
      <c r="G132" s="514"/>
      <c r="H132" s="514"/>
      <c r="I132" s="514"/>
      <c r="J132" s="38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</row>
    <row r="133" spans="1:30" s="172" customFormat="1" ht="15.75" thickBot="1" x14ac:dyDescent="0.3">
      <c r="A133" s="568"/>
      <c r="B133" s="168"/>
      <c r="C133" s="191" t="s">
        <v>54</v>
      </c>
      <c r="D133" s="46"/>
      <c r="E133" s="163" t="s">
        <v>33</v>
      </c>
      <c r="F133" s="49"/>
      <c r="G133" s="515"/>
      <c r="H133" s="515"/>
      <c r="I133" s="515"/>
      <c r="J133" s="38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</row>
    <row r="134" spans="1:30" s="172" customFormat="1" ht="18" thickBot="1" x14ac:dyDescent="0.3">
      <c r="A134" s="454"/>
      <c r="B134" s="177"/>
      <c r="C134" s="191" t="s">
        <v>108</v>
      </c>
      <c r="D134" s="46"/>
      <c r="E134" s="163" t="s">
        <v>33</v>
      </c>
      <c r="F134" s="49"/>
      <c r="G134" s="515"/>
      <c r="H134" s="515"/>
      <c r="I134" s="515"/>
      <c r="J134" s="38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</row>
    <row r="135" spans="1:30" s="172" customFormat="1" ht="18" thickBot="1" x14ac:dyDescent="0.3">
      <c r="A135" s="454"/>
      <c r="B135" s="177"/>
      <c r="C135" s="191"/>
      <c r="D135" s="46"/>
      <c r="E135" s="163"/>
      <c r="F135" s="194"/>
      <c r="G135" s="209"/>
      <c r="H135" s="209"/>
      <c r="I135" s="209"/>
      <c r="J135" s="188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</row>
    <row r="136" spans="1:30" s="159" customFormat="1" ht="19.5" customHeight="1" thickBot="1" x14ac:dyDescent="0.3">
      <c r="A136" s="151" t="s">
        <v>198</v>
      </c>
      <c r="B136" s="152"/>
      <c r="C136" s="153"/>
      <c r="D136" s="464"/>
      <c r="E136" s="154"/>
      <c r="F136" s="155"/>
      <c r="G136" s="156"/>
      <c r="H136" s="214"/>
      <c r="I136" s="157"/>
      <c r="J136" s="157"/>
      <c r="K136" s="383"/>
      <c r="L136" s="384"/>
      <c r="M136" s="384"/>
      <c r="N136" s="384"/>
      <c r="O136" s="384"/>
      <c r="P136" s="385"/>
      <c r="Q136" s="385"/>
      <c r="R136" s="385"/>
      <c r="S136" s="385"/>
      <c r="T136" s="392"/>
      <c r="U136" s="392"/>
      <c r="V136" s="392"/>
    </row>
    <row r="137" spans="1:30" s="185" customFormat="1" ht="18" customHeight="1" thickBot="1" x14ac:dyDescent="0.3">
      <c r="A137" s="219" t="s">
        <v>176</v>
      </c>
      <c r="B137" s="181" t="s">
        <v>290</v>
      </c>
      <c r="C137" s="186" t="s">
        <v>177</v>
      </c>
      <c r="D137" s="42"/>
      <c r="E137" s="163" t="s">
        <v>41</v>
      </c>
      <c r="F137" s="50"/>
      <c r="G137" s="165" t="s">
        <v>29</v>
      </c>
      <c r="H137" s="165" t="s">
        <v>29</v>
      </c>
      <c r="I137" s="165" t="s">
        <v>29</v>
      </c>
      <c r="J137" s="250"/>
      <c r="K137" s="224"/>
      <c r="L137" s="224"/>
      <c r="M137" s="224"/>
      <c r="N137" s="224"/>
      <c r="O137" s="224"/>
      <c r="P137" s="224"/>
      <c r="Q137" s="224"/>
      <c r="R137" s="224"/>
      <c r="S137" s="224"/>
      <c r="T137" s="224"/>
      <c r="U137" s="224"/>
      <c r="V137" s="224"/>
      <c r="AC137" s="29"/>
      <c r="AD137" s="29"/>
    </row>
    <row r="138" spans="1:30" s="172" customFormat="1" ht="15.75" customHeight="1" thickBot="1" x14ac:dyDescent="0.3">
      <c r="A138" s="215"/>
      <c r="B138" s="168"/>
      <c r="C138" s="186" t="s">
        <v>178</v>
      </c>
      <c r="D138" s="42"/>
      <c r="E138" s="163" t="s">
        <v>41</v>
      </c>
      <c r="F138" s="47"/>
      <c r="G138" s="165" t="s">
        <v>29</v>
      </c>
      <c r="H138" s="165" t="s">
        <v>29</v>
      </c>
      <c r="I138" s="165" t="s">
        <v>29</v>
      </c>
      <c r="J138" s="251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AC138" s="29"/>
      <c r="AD138" s="29"/>
    </row>
    <row r="139" spans="1:30" s="172" customFormat="1" ht="21" customHeight="1" thickBot="1" x14ac:dyDescent="0.3">
      <c r="A139" s="215"/>
      <c r="B139" s="168"/>
      <c r="C139" s="186" t="s">
        <v>199</v>
      </c>
      <c r="D139" s="42"/>
      <c r="E139" s="163" t="s">
        <v>41</v>
      </c>
      <c r="F139" s="47"/>
      <c r="G139" s="165" t="s">
        <v>29</v>
      </c>
      <c r="H139" s="165" t="s">
        <v>29</v>
      </c>
      <c r="I139" s="165" t="s">
        <v>29</v>
      </c>
      <c r="J139" s="251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AC139" s="29"/>
      <c r="AD139" s="29"/>
    </row>
    <row r="140" spans="1:30" s="172" customFormat="1" ht="15.75" customHeight="1" thickBot="1" x14ac:dyDescent="0.3">
      <c r="A140" s="215"/>
      <c r="B140" s="168"/>
      <c r="C140" s="186" t="s">
        <v>61</v>
      </c>
      <c r="D140" s="42"/>
      <c r="E140" s="163" t="s">
        <v>41</v>
      </c>
      <c r="F140" s="47"/>
      <c r="G140" s="165" t="s">
        <v>29</v>
      </c>
      <c r="H140" s="165" t="s">
        <v>29</v>
      </c>
      <c r="I140" s="165" t="s">
        <v>29</v>
      </c>
      <c r="J140" s="251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</row>
    <row r="141" spans="1:30" s="172" customFormat="1" ht="15.75" customHeight="1" thickBot="1" x14ac:dyDescent="0.3">
      <c r="A141" s="215"/>
      <c r="B141" s="168"/>
      <c r="C141" s="186" t="s">
        <v>95</v>
      </c>
      <c r="D141" s="42"/>
      <c r="E141" s="163" t="s">
        <v>41</v>
      </c>
      <c r="F141" s="47"/>
      <c r="G141" s="165" t="s">
        <v>29</v>
      </c>
      <c r="H141" s="165" t="s">
        <v>29</v>
      </c>
      <c r="I141" s="165" t="s">
        <v>29</v>
      </c>
      <c r="J141" s="251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</row>
    <row r="142" spans="1:30" s="172" customFormat="1" ht="15.75" customHeight="1" thickBot="1" x14ac:dyDescent="0.3">
      <c r="A142" s="215"/>
      <c r="B142" s="168"/>
      <c r="C142" s="186"/>
      <c r="D142" s="42"/>
      <c r="E142" s="163"/>
      <c r="F142" s="47"/>
      <c r="G142" s="165" t="s">
        <v>29</v>
      </c>
      <c r="H142" s="165" t="s">
        <v>29</v>
      </c>
      <c r="I142" s="165" t="s">
        <v>29</v>
      </c>
      <c r="J142" s="251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</row>
    <row r="143" spans="1:30" s="172" customFormat="1" ht="15.75" customHeight="1" thickBot="1" x14ac:dyDescent="0.3">
      <c r="A143" s="215"/>
      <c r="B143" s="177"/>
      <c r="C143" s="191"/>
      <c r="D143" s="45"/>
      <c r="E143" s="163"/>
      <c r="F143" s="396"/>
      <c r="G143" s="188"/>
      <c r="H143" s="216"/>
      <c r="I143" s="166"/>
      <c r="J143" s="251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</row>
    <row r="144" spans="1:30" s="185" customFormat="1" ht="15.75" customHeight="1" thickBot="1" x14ac:dyDescent="0.3">
      <c r="A144" s="573" t="s">
        <v>350</v>
      </c>
      <c r="B144" s="212"/>
      <c r="C144" s="195" t="s">
        <v>270</v>
      </c>
      <c r="D144" s="37"/>
      <c r="E144" s="196" t="s">
        <v>33</v>
      </c>
      <c r="F144" s="50"/>
      <c r="G144" s="183" t="s">
        <v>29</v>
      </c>
      <c r="H144" s="183" t="s">
        <v>29</v>
      </c>
      <c r="I144" s="183" t="s">
        <v>29</v>
      </c>
      <c r="J144" s="250"/>
      <c r="K144" s="224"/>
      <c r="L144" s="224"/>
      <c r="M144" s="224"/>
      <c r="N144" s="224"/>
      <c r="O144" s="224"/>
      <c r="P144" s="224"/>
      <c r="Q144" s="224"/>
      <c r="R144" s="224"/>
      <c r="S144" s="224"/>
      <c r="T144" s="224"/>
      <c r="U144" s="224"/>
      <c r="V144" s="224"/>
    </row>
    <row r="145" spans="1:47" s="172" customFormat="1" ht="15.75" customHeight="1" thickBot="1" x14ac:dyDescent="0.3">
      <c r="A145" s="568"/>
      <c r="B145" s="168"/>
      <c r="C145" s="186" t="s">
        <v>34</v>
      </c>
      <c r="D145" s="42"/>
      <c r="E145" s="163" t="s">
        <v>32</v>
      </c>
      <c r="F145" s="47"/>
      <c r="G145" s="165" t="s">
        <v>29</v>
      </c>
      <c r="H145" s="165" t="s">
        <v>29</v>
      </c>
      <c r="I145" s="165" t="s">
        <v>29</v>
      </c>
      <c r="J145" s="251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</row>
    <row r="146" spans="1:47" s="172" customFormat="1" ht="15.75" customHeight="1" thickBot="1" x14ac:dyDescent="0.3">
      <c r="A146" s="568"/>
      <c r="B146" s="168"/>
      <c r="C146" s="186" t="s">
        <v>85</v>
      </c>
      <c r="D146" s="42"/>
      <c r="E146" s="163" t="s">
        <v>32</v>
      </c>
      <c r="F146" s="47"/>
      <c r="G146" s="165" t="s">
        <v>29</v>
      </c>
      <c r="H146" s="165" t="s">
        <v>29</v>
      </c>
      <c r="I146" s="165" t="s">
        <v>29</v>
      </c>
      <c r="J146" s="251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</row>
    <row r="147" spans="1:47" s="172" customFormat="1" ht="15.75" customHeight="1" thickBot="1" x14ac:dyDescent="0.3">
      <c r="A147" s="568"/>
      <c r="B147" s="168"/>
      <c r="C147" s="186" t="s">
        <v>35</v>
      </c>
      <c r="D147" s="42"/>
      <c r="E147" s="163" t="s">
        <v>33</v>
      </c>
      <c r="F147" s="47"/>
      <c r="G147" s="165" t="s">
        <v>29</v>
      </c>
      <c r="H147" s="165" t="s">
        <v>29</v>
      </c>
      <c r="I147" s="165" t="s">
        <v>29</v>
      </c>
      <c r="J147" s="251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</row>
    <row r="148" spans="1:47" s="172" customFormat="1" ht="15.75" customHeight="1" thickBot="1" x14ac:dyDescent="0.3">
      <c r="A148" s="568"/>
      <c r="B148" s="168"/>
      <c r="C148" s="186" t="s">
        <v>95</v>
      </c>
      <c r="D148" s="42"/>
      <c r="E148" s="163"/>
      <c r="F148" s="47"/>
      <c r="G148" s="165" t="s">
        <v>29</v>
      </c>
      <c r="H148" s="165" t="s">
        <v>29</v>
      </c>
      <c r="I148" s="165" t="s">
        <v>29</v>
      </c>
      <c r="J148" s="251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</row>
    <row r="149" spans="1:47" s="172" customFormat="1" ht="15.75" customHeight="1" thickBot="1" x14ac:dyDescent="0.3">
      <c r="A149" s="568"/>
      <c r="B149" s="168"/>
      <c r="C149" s="186"/>
      <c r="D149" s="42"/>
      <c r="E149" s="163"/>
      <c r="F149" s="171"/>
      <c r="G149" s="188"/>
      <c r="H149" s="216"/>
      <c r="I149" s="166"/>
      <c r="J149" s="166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</row>
    <row r="150" spans="1:47" s="172" customFormat="1" ht="15.75" customHeight="1" thickBot="1" x14ac:dyDescent="0.3">
      <c r="A150" s="574"/>
      <c r="B150" s="193"/>
      <c r="C150" s="191"/>
      <c r="D150" s="44"/>
      <c r="E150" s="165"/>
      <c r="F150" s="194"/>
      <c r="G150" s="188"/>
      <c r="H150" s="217"/>
      <c r="I150" s="166"/>
      <c r="J150" s="166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</row>
    <row r="151" spans="1:47" s="159" customFormat="1" ht="19.5" customHeight="1" thickBot="1" x14ac:dyDescent="0.3">
      <c r="A151" s="151" t="s">
        <v>346</v>
      </c>
      <c r="B151" s="152"/>
      <c r="C151" s="218"/>
      <c r="D151" s="464"/>
      <c r="E151" s="154"/>
      <c r="F151" s="155"/>
      <c r="G151" s="156"/>
      <c r="H151" s="214"/>
      <c r="I151" s="157"/>
      <c r="J151" s="157"/>
      <c r="K151" s="383"/>
      <c r="L151" s="384"/>
      <c r="M151" s="384"/>
      <c r="N151" s="384"/>
      <c r="O151" s="384"/>
      <c r="P151" s="385"/>
      <c r="Q151" s="385"/>
      <c r="R151" s="385"/>
      <c r="S151" s="385"/>
      <c r="T151" s="392"/>
      <c r="U151" s="385"/>
      <c r="V151" s="385"/>
      <c r="W151" s="158"/>
      <c r="X151" s="158"/>
      <c r="Y151" s="158"/>
      <c r="Z151" s="158"/>
      <c r="AA151" s="158"/>
      <c r="AB151" s="158"/>
    </row>
    <row r="152" spans="1:47" s="202" customFormat="1" ht="15.75" customHeight="1" thickBot="1" x14ac:dyDescent="0.3">
      <c r="A152" s="219" t="s">
        <v>179</v>
      </c>
      <c r="B152" s="199" t="s">
        <v>291</v>
      </c>
      <c r="C152" s="167" t="s">
        <v>339</v>
      </c>
      <c r="D152" s="42"/>
      <c r="E152" s="201" t="s">
        <v>28</v>
      </c>
      <c r="F152" s="51"/>
      <c r="G152" s="165" t="s">
        <v>29</v>
      </c>
      <c r="H152" s="165" t="s">
        <v>29</v>
      </c>
      <c r="I152" s="165" t="s">
        <v>29</v>
      </c>
      <c r="J152" s="252"/>
      <c r="K152" s="388"/>
      <c r="L152" s="387"/>
      <c r="M152" s="124"/>
      <c r="N152" s="124"/>
      <c r="O152" s="124"/>
      <c r="P152" s="124"/>
      <c r="Q152" s="124"/>
      <c r="R152" s="124"/>
      <c r="S152" s="124"/>
      <c r="T152" s="134"/>
      <c r="U152" s="124"/>
      <c r="V152" s="124"/>
      <c r="W152" s="172"/>
      <c r="X152" s="172"/>
      <c r="Y152" s="172"/>
      <c r="Z152" s="172"/>
      <c r="AA152" s="172"/>
      <c r="AB152" s="172"/>
      <c r="AC152" s="203"/>
      <c r="AU152" s="29"/>
    </row>
    <row r="153" spans="1:47" s="172" customFormat="1" ht="15.75" customHeight="1" thickBot="1" x14ac:dyDescent="0.3">
      <c r="A153" s="215"/>
      <c r="B153" s="160"/>
      <c r="C153" s="167" t="s">
        <v>180</v>
      </c>
      <c r="D153" s="42"/>
      <c r="E153" s="187" t="s">
        <v>175</v>
      </c>
      <c r="F153" s="87"/>
      <c r="G153" s="165" t="s">
        <v>29</v>
      </c>
      <c r="H153" s="165" t="s">
        <v>29</v>
      </c>
      <c r="I153" s="165" t="s">
        <v>29</v>
      </c>
      <c r="J153" s="252"/>
      <c r="K153" s="388"/>
      <c r="L153" s="387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AC153" s="208"/>
      <c r="AU153" s="29"/>
    </row>
    <row r="154" spans="1:47" ht="16.5" customHeight="1" thickBot="1" x14ac:dyDescent="0.3">
      <c r="A154" s="220" t="s">
        <v>181</v>
      </c>
      <c r="B154" s="168"/>
      <c r="C154" s="186" t="str">
        <f t="shared" ref="C154:C167" si="0">C152</f>
        <v>Average percentage of users using it</v>
      </c>
      <c r="D154" s="42"/>
      <c r="E154" s="170" t="s">
        <v>28</v>
      </c>
      <c r="F154" s="48"/>
      <c r="G154" s="165" t="s">
        <v>29</v>
      </c>
      <c r="H154" s="165" t="s">
        <v>29</v>
      </c>
      <c r="I154" s="165" t="s">
        <v>29</v>
      </c>
      <c r="J154" s="90"/>
      <c r="K154" s="388"/>
      <c r="L154" s="387"/>
      <c r="M154" s="124"/>
      <c r="N154" s="124"/>
      <c r="O154" s="124"/>
      <c r="P154" s="124"/>
      <c r="Q154" s="124"/>
      <c r="R154" s="124"/>
      <c r="S154" s="124"/>
      <c r="U154" s="124"/>
      <c r="V154" s="124"/>
      <c r="W154" s="172"/>
      <c r="X154" s="172"/>
      <c r="Y154" s="172"/>
      <c r="Z154" s="172"/>
      <c r="AA154" s="172"/>
      <c r="AB154" s="172"/>
      <c r="AC154" s="205"/>
      <c r="AD154" s="207"/>
      <c r="AE154" s="221"/>
      <c r="AF154" s="221"/>
      <c r="AG154" s="221"/>
      <c r="AH154" s="221"/>
      <c r="AI154" s="207"/>
      <c r="AJ154" s="221"/>
      <c r="AK154" s="207"/>
      <c r="AL154" s="207"/>
      <c r="AM154" s="207"/>
      <c r="AN154" s="221"/>
      <c r="AO154" s="207"/>
      <c r="AP154" s="207"/>
      <c r="AQ154" s="207"/>
      <c r="AR154" s="207"/>
      <c r="AS154" s="207"/>
    </row>
    <row r="155" spans="1:47" ht="15.75" customHeight="1" thickBot="1" x14ac:dyDescent="0.3">
      <c r="A155" s="220"/>
      <c r="B155" s="168"/>
      <c r="C155" s="186" t="str">
        <f t="shared" si="0"/>
        <v>Average distance</v>
      </c>
      <c r="D155" s="42"/>
      <c r="E155" s="163" t="s">
        <v>175</v>
      </c>
      <c r="F155" s="88"/>
      <c r="G155" s="165" t="s">
        <v>29</v>
      </c>
      <c r="H155" s="165" t="s">
        <v>29</v>
      </c>
      <c r="I155" s="165" t="s">
        <v>29</v>
      </c>
      <c r="J155" s="253"/>
      <c r="K155" s="388"/>
      <c r="L155" s="387"/>
      <c r="M155" s="124"/>
      <c r="N155" s="124"/>
      <c r="O155" s="124"/>
      <c r="P155" s="124"/>
      <c r="Q155" s="124"/>
      <c r="R155" s="124"/>
      <c r="S155" s="124"/>
      <c r="U155" s="124"/>
      <c r="V155" s="124"/>
      <c r="W155" s="172"/>
      <c r="X155" s="172"/>
      <c r="Y155" s="172"/>
      <c r="Z155" s="172"/>
      <c r="AA155" s="172"/>
      <c r="AB155" s="172"/>
      <c r="AC155" s="208"/>
    </row>
    <row r="156" spans="1:47" ht="15.75" customHeight="1" thickBot="1" x14ac:dyDescent="0.3">
      <c r="A156" s="220" t="s">
        <v>182</v>
      </c>
      <c r="B156" s="168"/>
      <c r="C156" s="186" t="str">
        <f t="shared" si="0"/>
        <v>Average percentage of users using it</v>
      </c>
      <c r="D156" s="42"/>
      <c r="E156" s="170" t="s">
        <v>28</v>
      </c>
      <c r="F156" s="48"/>
      <c r="G156" s="165" t="s">
        <v>29</v>
      </c>
      <c r="H156" s="165" t="s">
        <v>29</v>
      </c>
      <c r="I156" s="165" t="s">
        <v>29</v>
      </c>
      <c r="J156" s="90"/>
      <c r="K156" s="388"/>
      <c r="L156" s="387"/>
      <c r="M156" s="124"/>
      <c r="N156" s="124"/>
      <c r="O156" s="124"/>
      <c r="P156" s="124"/>
      <c r="Q156" s="124"/>
      <c r="R156" s="124"/>
      <c r="S156" s="124"/>
      <c r="U156" s="124"/>
      <c r="V156" s="124"/>
      <c r="W156" s="172"/>
      <c r="X156" s="172"/>
      <c r="Y156" s="172"/>
      <c r="Z156" s="172"/>
      <c r="AA156" s="172"/>
      <c r="AB156" s="172"/>
      <c r="AC156" s="208"/>
    </row>
    <row r="157" spans="1:47" ht="15.75" customHeight="1" thickBot="1" x14ac:dyDescent="0.3">
      <c r="A157" s="220"/>
      <c r="B157" s="168"/>
      <c r="C157" s="186" t="str">
        <f t="shared" si="0"/>
        <v>Average distance</v>
      </c>
      <c r="D157" s="42"/>
      <c r="E157" s="163" t="s">
        <v>175</v>
      </c>
      <c r="F157" s="88"/>
      <c r="G157" s="165" t="s">
        <v>29</v>
      </c>
      <c r="H157" s="165" t="s">
        <v>29</v>
      </c>
      <c r="I157" s="165" t="s">
        <v>29</v>
      </c>
      <c r="J157" s="253"/>
      <c r="K157" s="388"/>
      <c r="L157" s="387"/>
      <c r="M157" s="124"/>
      <c r="N157" s="124"/>
      <c r="O157" s="124"/>
      <c r="P157" s="124"/>
      <c r="Q157" s="124"/>
      <c r="R157" s="124"/>
      <c r="S157" s="124"/>
      <c r="U157" s="124"/>
      <c r="V157" s="124"/>
      <c r="W157" s="172"/>
      <c r="X157" s="172"/>
      <c r="Y157" s="172"/>
      <c r="Z157" s="172"/>
      <c r="AA157" s="172"/>
      <c r="AB157" s="172"/>
      <c r="AC157" s="208"/>
    </row>
    <row r="158" spans="1:47" ht="15.75" customHeight="1" thickBot="1" x14ac:dyDescent="0.3">
      <c r="A158" s="220" t="s">
        <v>183</v>
      </c>
      <c r="B158" s="168"/>
      <c r="C158" s="186" t="str">
        <f t="shared" si="0"/>
        <v>Average percentage of users using it</v>
      </c>
      <c r="D158" s="42"/>
      <c r="E158" s="170" t="s">
        <v>28</v>
      </c>
      <c r="F158" s="49"/>
      <c r="G158" s="165" t="s">
        <v>29</v>
      </c>
      <c r="H158" s="165" t="s">
        <v>29</v>
      </c>
      <c r="I158" s="165" t="s">
        <v>29</v>
      </c>
      <c r="J158" s="253"/>
      <c r="K158" s="388"/>
      <c r="L158" s="387"/>
      <c r="M158" s="124"/>
      <c r="N158" s="124"/>
      <c r="O158" s="124"/>
      <c r="P158" s="124"/>
      <c r="Q158" s="124"/>
      <c r="R158" s="124"/>
      <c r="S158" s="124"/>
      <c r="U158" s="124"/>
      <c r="V158" s="124"/>
      <c r="W158" s="172"/>
      <c r="X158" s="172"/>
      <c r="Y158" s="172"/>
      <c r="Z158" s="172"/>
      <c r="AA158" s="172"/>
      <c r="AB158" s="172"/>
      <c r="AC158" s="208"/>
    </row>
    <row r="159" spans="1:47" ht="15.75" customHeight="1" thickBot="1" x14ac:dyDescent="0.3">
      <c r="A159" s="453"/>
      <c r="B159" s="168"/>
      <c r="C159" s="186" t="str">
        <f t="shared" si="0"/>
        <v>Average distance</v>
      </c>
      <c r="D159" s="42"/>
      <c r="E159" s="163" t="s">
        <v>175</v>
      </c>
      <c r="F159" s="89"/>
      <c r="G159" s="165" t="s">
        <v>29</v>
      </c>
      <c r="H159" s="165" t="s">
        <v>29</v>
      </c>
      <c r="I159" s="165" t="s">
        <v>29</v>
      </c>
      <c r="J159" s="253"/>
      <c r="K159" s="388"/>
      <c r="L159" s="387"/>
      <c r="M159" s="124"/>
      <c r="N159" s="124"/>
      <c r="O159" s="124"/>
      <c r="P159" s="124"/>
      <c r="Q159" s="124"/>
      <c r="R159" s="124"/>
      <c r="S159" s="124"/>
      <c r="U159" s="124"/>
      <c r="V159" s="124"/>
      <c r="W159" s="172"/>
      <c r="X159" s="172"/>
      <c r="Y159" s="172"/>
      <c r="Z159" s="172"/>
      <c r="AA159" s="172"/>
      <c r="AB159" s="172"/>
      <c r="AC159" s="208"/>
    </row>
    <row r="160" spans="1:47" ht="15.75" customHeight="1" thickBot="1" x14ac:dyDescent="0.3">
      <c r="A160" s="453" t="s">
        <v>184</v>
      </c>
      <c r="B160" s="168"/>
      <c r="C160" s="186" t="str">
        <f t="shared" si="0"/>
        <v>Average percentage of users using it</v>
      </c>
      <c r="D160" s="42"/>
      <c r="E160" s="170" t="s">
        <v>28</v>
      </c>
      <c r="F160" s="49"/>
      <c r="G160" s="165" t="s">
        <v>29</v>
      </c>
      <c r="H160" s="165" t="s">
        <v>29</v>
      </c>
      <c r="I160" s="165" t="s">
        <v>29</v>
      </c>
      <c r="J160" s="90"/>
      <c r="K160" s="388"/>
      <c r="L160" s="387"/>
      <c r="M160" s="124"/>
      <c r="N160" s="124"/>
      <c r="O160" s="124"/>
      <c r="P160" s="124"/>
      <c r="Q160" s="124"/>
      <c r="R160" s="124"/>
      <c r="S160" s="124"/>
      <c r="U160" s="124"/>
      <c r="V160" s="124"/>
      <c r="W160" s="172"/>
      <c r="X160" s="172"/>
      <c r="Y160" s="172"/>
      <c r="Z160" s="172"/>
      <c r="AA160" s="172"/>
      <c r="AB160" s="172"/>
      <c r="AC160" s="208"/>
    </row>
    <row r="161" spans="1:29" ht="15.75" customHeight="1" thickBot="1" x14ac:dyDescent="0.3">
      <c r="A161" s="453"/>
      <c r="B161" s="168"/>
      <c r="C161" s="186" t="str">
        <f t="shared" si="0"/>
        <v>Average distance</v>
      </c>
      <c r="D161" s="42"/>
      <c r="E161" s="163" t="s">
        <v>175</v>
      </c>
      <c r="F161" s="89"/>
      <c r="G161" s="165" t="s">
        <v>29</v>
      </c>
      <c r="H161" s="165" t="s">
        <v>29</v>
      </c>
      <c r="I161" s="165" t="s">
        <v>29</v>
      </c>
      <c r="J161" s="253"/>
      <c r="K161" s="388"/>
      <c r="L161" s="387"/>
      <c r="M161" s="124"/>
      <c r="N161" s="124"/>
      <c r="O161" s="124"/>
      <c r="P161" s="124"/>
      <c r="Q161" s="124"/>
      <c r="R161" s="124"/>
      <c r="S161" s="124"/>
      <c r="U161" s="124"/>
      <c r="V161" s="124"/>
      <c r="W161" s="172"/>
      <c r="X161" s="172"/>
      <c r="Y161" s="172"/>
      <c r="Z161" s="172"/>
      <c r="AA161" s="172"/>
      <c r="AB161" s="172"/>
      <c r="AC161" s="208"/>
    </row>
    <row r="162" spans="1:29" ht="15.75" customHeight="1" thickBot="1" x14ac:dyDescent="0.3">
      <c r="A162" s="453" t="s">
        <v>185</v>
      </c>
      <c r="B162" s="168"/>
      <c r="C162" s="186" t="str">
        <f t="shared" si="0"/>
        <v>Average percentage of users using it</v>
      </c>
      <c r="D162" s="42"/>
      <c r="E162" s="170" t="s">
        <v>28</v>
      </c>
      <c r="F162" s="49"/>
      <c r="G162" s="165" t="s">
        <v>29</v>
      </c>
      <c r="H162" s="165" t="s">
        <v>29</v>
      </c>
      <c r="I162" s="165" t="s">
        <v>29</v>
      </c>
      <c r="J162" s="253"/>
      <c r="K162" s="388"/>
      <c r="L162" s="387"/>
      <c r="M162" s="124"/>
      <c r="N162" s="124"/>
      <c r="O162" s="124"/>
      <c r="P162" s="124"/>
      <c r="Q162" s="124"/>
      <c r="R162" s="124"/>
      <c r="S162" s="124"/>
      <c r="U162" s="124"/>
      <c r="V162" s="124"/>
      <c r="W162" s="172"/>
      <c r="X162" s="172"/>
      <c r="Y162" s="172"/>
      <c r="Z162" s="172"/>
      <c r="AA162" s="172"/>
      <c r="AB162" s="172"/>
      <c r="AC162" s="208"/>
    </row>
    <row r="163" spans="1:29" ht="15.75" customHeight="1" thickBot="1" x14ac:dyDescent="0.3">
      <c r="A163" s="453"/>
      <c r="B163" s="168"/>
      <c r="C163" s="186" t="str">
        <f t="shared" si="0"/>
        <v>Average distance</v>
      </c>
      <c r="D163" s="42"/>
      <c r="E163" s="163" t="s">
        <v>175</v>
      </c>
      <c r="F163" s="89"/>
      <c r="G163" s="165" t="s">
        <v>29</v>
      </c>
      <c r="H163" s="165" t="s">
        <v>29</v>
      </c>
      <c r="I163" s="165" t="s">
        <v>29</v>
      </c>
      <c r="J163" s="253"/>
      <c r="K163" s="388"/>
      <c r="L163" s="387"/>
      <c r="M163" s="124"/>
      <c r="N163" s="124"/>
      <c r="O163" s="124"/>
      <c r="P163" s="124"/>
      <c r="Q163" s="124"/>
      <c r="R163" s="124"/>
      <c r="S163" s="124"/>
      <c r="U163" s="124"/>
      <c r="V163" s="124"/>
      <c r="W163" s="172"/>
      <c r="X163" s="172"/>
      <c r="Y163" s="172"/>
      <c r="Z163" s="172"/>
      <c r="AA163" s="172"/>
      <c r="AB163" s="172"/>
      <c r="AC163" s="208"/>
    </row>
    <row r="164" spans="1:29" ht="15.75" customHeight="1" thickBot="1" x14ac:dyDescent="0.3">
      <c r="A164" s="453" t="s">
        <v>186</v>
      </c>
      <c r="B164" s="168"/>
      <c r="C164" s="186" t="str">
        <f t="shared" si="0"/>
        <v>Average percentage of users using it</v>
      </c>
      <c r="D164" s="42"/>
      <c r="E164" s="170" t="s">
        <v>28</v>
      </c>
      <c r="F164" s="49"/>
      <c r="G164" s="165" t="s">
        <v>29</v>
      </c>
      <c r="H164" s="165" t="s">
        <v>29</v>
      </c>
      <c r="I164" s="165" t="s">
        <v>29</v>
      </c>
      <c r="J164" s="253"/>
      <c r="K164" s="388"/>
      <c r="L164" s="387"/>
      <c r="M164" s="124"/>
      <c r="N164" s="124"/>
      <c r="O164" s="124"/>
      <c r="P164" s="124"/>
      <c r="Q164" s="124"/>
      <c r="R164" s="124"/>
      <c r="S164" s="124"/>
      <c r="U164" s="124"/>
      <c r="V164" s="124"/>
      <c r="W164" s="172"/>
      <c r="X164" s="172"/>
      <c r="Y164" s="172"/>
      <c r="Z164" s="172"/>
      <c r="AA164" s="172"/>
      <c r="AB164" s="172"/>
      <c r="AC164" s="208"/>
    </row>
    <row r="165" spans="1:29" ht="15.75" customHeight="1" thickBot="1" x14ac:dyDescent="0.3">
      <c r="A165" s="453"/>
      <c r="B165" s="168"/>
      <c r="C165" s="186" t="str">
        <f t="shared" si="0"/>
        <v>Average distance</v>
      </c>
      <c r="D165" s="42"/>
      <c r="E165" s="163" t="s">
        <v>175</v>
      </c>
      <c r="F165" s="89"/>
      <c r="G165" s="165" t="s">
        <v>29</v>
      </c>
      <c r="H165" s="165" t="s">
        <v>29</v>
      </c>
      <c r="I165" s="165" t="s">
        <v>29</v>
      </c>
      <c r="J165" s="253"/>
      <c r="K165" s="388"/>
      <c r="L165" s="387"/>
      <c r="M165" s="124"/>
      <c r="N165" s="124"/>
      <c r="O165" s="124"/>
      <c r="P165" s="124"/>
      <c r="Q165" s="124"/>
      <c r="R165" s="124"/>
      <c r="S165" s="124"/>
      <c r="U165" s="124"/>
      <c r="V165" s="124"/>
      <c r="W165" s="172"/>
      <c r="X165" s="172"/>
      <c r="Y165" s="172"/>
      <c r="Z165" s="172"/>
      <c r="AA165" s="172"/>
      <c r="AB165" s="172"/>
      <c r="AC165" s="208"/>
    </row>
    <row r="166" spans="1:29" ht="15.75" customHeight="1" thickBot="1" x14ac:dyDescent="0.3">
      <c r="A166" s="453" t="s">
        <v>187</v>
      </c>
      <c r="B166" s="168"/>
      <c r="C166" s="186" t="str">
        <f t="shared" si="0"/>
        <v>Average percentage of users using it</v>
      </c>
      <c r="D166" s="42"/>
      <c r="E166" s="170" t="s">
        <v>28</v>
      </c>
      <c r="F166" s="49"/>
      <c r="G166" s="165" t="s">
        <v>29</v>
      </c>
      <c r="H166" s="165" t="s">
        <v>29</v>
      </c>
      <c r="I166" s="165" t="s">
        <v>29</v>
      </c>
      <c r="J166" s="90"/>
      <c r="K166" s="388"/>
      <c r="L166" s="387"/>
      <c r="M166" s="124"/>
      <c r="N166" s="124"/>
      <c r="O166" s="124"/>
      <c r="P166" s="124"/>
      <c r="Q166" s="124"/>
      <c r="R166" s="124"/>
      <c r="S166" s="124"/>
      <c r="U166" s="124"/>
      <c r="V166" s="124"/>
      <c r="W166" s="172"/>
      <c r="X166" s="172"/>
      <c r="Y166" s="172"/>
      <c r="Z166" s="172"/>
      <c r="AA166" s="172"/>
      <c r="AB166" s="172"/>
      <c r="AC166" s="208"/>
    </row>
    <row r="167" spans="1:29" ht="15.75" customHeight="1" thickBot="1" x14ac:dyDescent="0.3">
      <c r="A167" s="453"/>
      <c r="B167" s="168"/>
      <c r="C167" s="186" t="str">
        <f t="shared" si="0"/>
        <v>Average distance</v>
      </c>
      <c r="D167" s="42"/>
      <c r="E167" s="163" t="s">
        <v>175</v>
      </c>
      <c r="F167" s="89"/>
      <c r="G167" s="165" t="s">
        <v>29</v>
      </c>
      <c r="H167" s="165" t="s">
        <v>29</v>
      </c>
      <c r="I167" s="165" t="s">
        <v>29</v>
      </c>
      <c r="J167" s="253"/>
      <c r="K167" s="388"/>
      <c r="L167" s="387"/>
      <c r="M167" s="124"/>
      <c r="N167" s="124"/>
      <c r="O167" s="124"/>
      <c r="P167" s="124"/>
      <c r="Q167" s="124"/>
      <c r="R167" s="124"/>
      <c r="S167" s="124"/>
      <c r="U167" s="124"/>
      <c r="V167" s="124"/>
      <c r="W167" s="172"/>
      <c r="X167" s="172"/>
      <c r="Y167" s="172"/>
      <c r="Z167" s="172"/>
      <c r="AA167" s="172"/>
      <c r="AB167" s="172"/>
      <c r="AC167" s="208"/>
    </row>
    <row r="168" spans="1:29" ht="15.75" customHeight="1" thickBot="1" x14ac:dyDescent="0.3">
      <c r="A168" s="453" t="s">
        <v>261</v>
      </c>
      <c r="B168" s="168"/>
      <c r="C168" s="186" t="s">
        <v>95</v>
      </c>
      <c r="D168" s="42"/>
      <c r="E168" s="170"/>
      <c r="F168" s="49"/>
      <c r="G168" s="165" t="s">
        <v>29</v>
      </c>
      <c r="H168" s="165" t="s">
        <v>29</v>
      </c>
      <c r="I168" s="165" t="s">
        <v>29</v>
      </c>
      <c r="J168" s="253"/>
      <c r="K168" s="388"/>
      <c r="L168" s="387"/>
      <c r="M168" s="124"/>
      <c r="N168" s="124"/>
      <c r="O168" s="124"/>
      <c r="P168" s="124"/>
      <c r="Q168" s="124"/>
      <c r="R168" s="124"/>
      <c r="S168" s="124"/>
      <c r="U168" s="124"/>
      <c r="V168" s="124"/>
      <c r="W168" s="172"/>
      <c r="X168" s="172"/>
      <c r="Y168" s="172"/>
      <c r="Z168" s="172"/>
      <c r="AA168" s="172"/>
      <c r="AB168" s="172"/>
      <c r="AC168" s="208"/>
    </row>
    <row r="169" spans="1:29" ht="15.75" customHeight="1" thickBot="1" x14ac:dyDescent="0.3">
      <c r="A169" s="453"/>
      <c r="B169" s="168"/>
      <c r="C169" s="197" t="s">
        <v>188</v>
      </c>
      <c r="D169" s="462"/>
      <c r="E169" s="174" t="s">
        <v>28</v>
      </c>
      <c r="F169" s="398">
        <f>F152+F154+F156+F158+F160+F162+F164+F166+F168</f>
        <v>0</v>
      </c>
      <c r="G169" s="165" t="s">
        <v>29</v>
      </c>
      <c r="H169" s="165" t="s">
        <v>29</v>
      </c>
      <c r="I169" s="165" t="s">
        <v>29</v>
      </c>
      <c r="J169" s="253"/>
      <c r="K169" s="388"/>
      <c r="L169" s="387"/>
      <c r="M169" s="124"/>
      <c r="N169" s="124"/>
      <c r="O169" s="124"/>
      <c r="P169" s="124"/>
      <c r="Q169" s="124"/>
      <c r="R169" s="124"/>
      <c r="S169" s="124"/>
      <c r="U169" s="124"/>
      <c r="V169" s="124"/>
      <c r="W169" s="172"/>
      <c r="X169" s="172"/>
      <c r="Y169" s="172"/>
      <c r="Z169" s="172"/>
      <c r="AA169" s="172"/>
      <c r="AB169" s="172"/>
      <c r="AC169" s="208"/>
    </row>
    <row r="170" spans="1:29" s="172" customFormat="1" ht="15.75" customHeight="1" thickBot="1" x14ac:dyDescent="0.3">
      <c r="A170" s="454"/>
      <c r="B170" s="177"/>
      <c r="C170" s="191"/>
      <c r="D170" s="44"/>
      <c r="E170" s="187"/>
      <c r="F170" s="194"/>
      <c r="G170" s="188"/>
      <c r="I170" s="166"/>
      <c r="J170" s="216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</row>
    <row r="171" spans="1:29" s="159" customFormat="1" ht="19.5" customHeight="1" thickBot="1" x14ac:dyDescent="0.3">
      <c r="A171" s="151" t="s">
        <v>340</v>
      </c>
      <c r="B171" s="152"/>
      <c r="C171" s="222"/>
      <c r="D171" s="465"/>
      <c r="E171" s="154"/>
      <c r="F171" s="155"/>
      <c r="G171" s="156"/>
      <c r="I171" s="157"/>
      <c r="J171" s="214"/>
      <c r="K171" s="383"/>
      <c r="L171" s="384"/>
      <c r="M171" s="384"/>
      <c r="N171" s="384"/>
      <c r="O171" s="384"/>
      <c r="P171" s="385"/>
      <c r="Q171" s="385"/>
      <c r="R171" s="385"/>
      <c r="S171" s="385"/>
      <c r="T171" s="392"/>
      <c r="U171" s="392"/>
      <c r="V171" s="392"/>
    </row>
    <row r="172" spans="1:29" ht="15.75" customHeight="1" thickBot="1" x14ac:dyDescent="0.3">
      <c r="A172" s="220" t="s">
        <v>184</v>
      </c>
      <c r="B172" s="168" t="s">
        <v>292</v>
      </c>
      <c r="C172" s="191" t="s">
        <v>189</v>
      </c>
      <c r="D172" s="42"/>
      <c r="E172" s="170" t="s">
        <v>175</v>
      </c>
      <c r="F172" s="48"/>
      <c r="G172" s="165" t="s">
        <v>29</v>
      </c>
      <c r="H172" s="165" t="s">
        <v>29</v>
      </c>
      <c r="I172" s="165" t="s">
        <v>29</v>
      </c>
      <c r="J172" s="90"/>
      <c r="K172" s="124"/>
      <c r="L172" s="124"/>
      <c r="M172" s="124"/>
      <c r="N172" s="124"/>
      <c r="O172" s="124"/>
      <c r="P172" s="124"/>
      <c r="Q172" s="124"/>
      <c r="R172" s="124"/>
      <c r="S172" s="124"/>
    </row>
    <row r="173" spans="1:29" ht="15.75" customHeight="1" thickBot="1" x14ac:dyDescent="0.3">
      <c r="A173" s="220"/>
      <c r="B173" s="168"/>
      <c r="C173" s="191" t="s">
        <v>341</v>
      </c>
      <c r="D173" s="42"/>
      <c r="E173" s="170" t="s">
        <v>41</v>
      </c>
      <c r="F173" s="48"/>
      <c r="G173" s="165" t="s">
        <v>29</v>
      </c>
      <c r="H173" s="165" t="s">
        <v>29</v>
      </c>
      <c r="I173" s="165" t="s">
        <v>29</v>
      </c>
      <c r="J173" s="90"/>
      <c r="K173" s="124"/>
      <c r="L173" s="124"/>
      <c r="M173" s="124"/>
      <c r="N173" s="124"/>
      <c r="O173" s="124"/>
      <c r="P173" s="124"/>
      <c r="Q173" s="124"/>
      <c r="R173" s="124"/>
      <c r="S173" s="124"/>
    </row>
    <row r="174" spans="1:29" ht="15.75" customHeight="1" thickBot="1" x14ac:dyDescent="0.3">
      <c r="A174" s="220" t="s">
        <v>186</v>
      </c>
      <c r="B174" s="168"/>
      <c r="C174" s="186" t="str">
        <f t="shared" ref="C174:C181" si="1">C172</f>
        <v xml:space="preserve">Total distance </v>
      </c>
      <c r="D174" s="42"/>
      <c r="E174" s="170" t="s">
        <v>175</v>
      </c>
      <c r="F174" s="48"/>
      <c r="G174" s="165" t="s">
        <v>29</v>
      </c>
      <c r="H174" s="165" t="s">
        <v>29</v>
      </c>
      <c r="I174" s="165" t="s">
        <v>29</v>
      </c>
      <c r="J174" s="90"/>
      <c r="K174" s="124"/>
      <c r="L174" s="124"/>
      <c r="M174" s="124"/>
      <c r="N174" s="124"/>
      <c r="O174" s="124"/>
      <c r="P174" s="124"/>
      <c r="Q174" s="124"/>
      <c r="R174" s="124"/>
      <c r="S174" s="124"/>
    </row>
    <row r="175" spans="1:29" ht="15.75" customHeight="1" thickBot="1" x14ac:dyDescent="0.3">
      <c r="A175" s="220"/>
      <c r="B175" s="177"/>
      <c r="C175" s="191" t="str">
        <f t="shared" si="1"/>
        <v>Number of persons</v>
      </c>
      <c r="D175" s="42"/>
      <c r="E175" s="170" t="s">
        <v>41</v>
      </c>
      <c r="F175" s="49"/>
      <c r="G175" s="165" t="s">
        <v>29</v>
      </c>
      <c r="H175" s="165" t="s">
        <v>29</v>
      </c>
      <c r="I175" s="165" t="s">
        <v>29</v>
      </c>
      <c r="J175" s="90"/>
      <c r="K175" s="124"/>
      <c r="L175" s="124"/>
      <c r="M175" s="124"/>
      <c r="N175" s="124"/>
      <c r="O175" s="124"/>
      <c r="P175" s="124"/>
      <c r="Q175" s="124"/>
      <c r="R175" s="124"/>
      <c r="S175" s="124"/>
    </row>
    <row r="176" spans="1:29" ht="15.75" customHeight="1" thickBot="1" x14ac:dyDescent="0.3">
      <c r="A176" s="220" t="s">
        <v>185</v>
      </c>
      <c r="B176" s="177"/>
      <c r="C176" s="186" t="str">
        <f t="shared" si="1"/>
        <v xml:space="preserve">Total distance </v>
      </c>
      <c r="D176" s="42"/>
      <c r="E176" s="170" t="s">
        <v>175</v>
      </c>
      <c r="F176" s="49"/>
      <c r="G176" s="165" t="s">
        <v>29</v>
      </c>
      <c r="H176" s="165" t="s">
        <v>29</v>
      </c>
      <c r="I176" s="165" t="s">
        <v>29</v>
      </c>
      <c r="J176" s="90"/>
      <c r="K176" s="124"/>
      <c r="L176" s="124"/>
      <c r="M176" s="124"/>
      <c r="N176" s="124"/>
      <c r="O176" s="124"/>
      <c r="P176" s="124"/>
      <c r="Q176" s="124"/>
      <c r="R176" s="124"/>
      <c r="S176" s="124"/>
    </row>
    <row r="177" spans="1:22" ht="15.75" customHeight="1" thickBot="1" x14ac:dyDescent="0.3">
      <c r="A177" s="220"/>
      <c r="B177" s="177"/>
      <c r="C177" s="191" t="str">
        <f t="shared" si="1"/>
        <v>Number of persons</v>
      </c>
      <c r="D177" s="42"/>
      <c r="E177" s="170" t="s">
        <v>41</v>
      </c>
      <c r="F177" s="49"/>
      <c r="G177" s="165" t="s">
        <v>29</v>
      </c>
      <c r="H177" s="165" t="s">
        <v>29</v>
      </c>
      <c r="I177" s="165" t="s">
        <v>29</v>
      </c>
      <c r="J177" s="91"/>
      <c r="K177" s="124"/>
      <c r="L177" s="124"/>
      <c r="M177" s="124"/>
      <c r="N177" s="124"/>
      <c r="O177" s="124"/>
      <c r="P177" s="124"/>
      <c r="Q177" s="124"/>
      <c r="R177" s="124"/>
      <c r="S177" s="124"/>
    </row>
    <row r="178" spans="1:22" ht="15.75" customHeight="1" thickBot="1" x14ac:dyDescent="0.3">
      <c r="A178" s="220" t="s">
        <v>259</v>
      </c>
      <c r="B178" s="177"/>
      <c r="C178" s="186" t="str">
        <f t="shared" si="1"/>
        <v xml:space="preserve">Total distance </v>
      </c>
      <c r="D178" s="42"/>
      <c r="E178" s="170" t="s">
        <v>175</v>
      </c>
      <c r="F178" s="49"/>
      <c r="G178" s="165" t="s">
        <v>29</v>
      </c>
      <c r="H178" s="165" t="s">
        <v>29</v>
      </c>
      <c r="I178" s="165" t="s">
        <v>29</v>
      </c>
      <c r="J178" s="90"/>
      <c r="K178" s="124"/>
      <c r="L178" s="124"/>
      <c r="M178" s="124"/>
      <c r="N178" s="124"/>
      <c r="O178" s="124"/>
      <c r="P178" s="124"/>
      <c r="Q178" s="124"/>
      <c r="R178" s="124"/>
      <c r="S178" s="124"/>
    </row>
    <row r="179" spans="1:22" ht="15.75" customHeight="1" thickBot="1" x14ac:dyDescent="0.3">
      <c r="A179" s="220"/>
      <c r="B179" s="177"/>
      <c r="C179" s="191" t="str">
        <f t="shared" si="1"/>
        <v>Number of persons</v>
      </c>
      <c r="D179" s="42"/>
      <c r="E179" s="170" t="s">
        <v>41</v>
      </c>
      <c r="F179" s="49"/>
      <c r="G179" s="165" t="s">
        <v>29</v>
      </c>
      <c r="H179" s="165" t="s">
        <v>29</v>
      </c>
      <c r="I179" s="165" t="s">
        <v>29</v>
      </c>
      <c r="J179" s="253"/>
      <c r="K179" s="124"/>
      <c r="L179" s="124"/>
      <c r="M179" s="124"/>
      <c r="N179" s="124"/>
      <c r="O179" s="124"/>
      <c r="P179" s="124"/>
      <c r="Q179" s="124"/>
      <c r="R179" s="124"/>
      <c r="S179" s="124"/>
    </row>
    <row r="180" spans="1:22" ht="15.75" customHeight="1" thickBot="1" x14ac:dyDescent="0.3">
      <c r="A180" s="220" t="s">
        <v>260</v>
      </c>
      <c r="B180" s="177"/>
      <c r="C180" s="186" t="str">
        <f t="shared" si="1"/>
        <v xml:space="preserve">Total distance </v>
      </c>
      <c r="D180" s="42"/>
      <c r="E180" s="170" t="s">
        <v>175</v>
      </c>
      <c r="F180" s="49"/>
      <c r="G180" s="165" t="s">
        <v>29</v>
      </c>
      <c r="H180" s="165" t="s">
        <v>29</v>
      </c>
      <c r="I180" s="165" t="s">
        <v>29</v>
      </c>
      <c r="J180" s="90"/>
      <c r="K180" s="124"/>
      <c r="L180" s="124"/>
      <c r="M180" s="124"/>
      <c r="N180" s="124"/>
      <c r="O180" s="124"/>
      <c r="P180" s="124"/>
      <c r="Q180" s="124"/>
      <c r="R180" s="124"/>
      <c r="S180" s="124"/>
    </row>
    <row r="181" spans="1:22" ht="15.75" customHeight="1" thickBot="1" x14ac:dyDescent="0.3">
      <c r="A181" s="220"/>
      <c r="B181" s="177"/>
      <c r="C181" s="191" t="str">
        <f t="shared" si="1"/>
        <v>Number of persons</v>
      </c>
      <c r="D181" s="42"/>
      <c r="E181" s="170" t="s">
        <v>41</v>
      </c>
      <c r="F181" s="49"/>
      <c r="G181" s="165" t="s">
        <v>29</v>
      </c>
      <c r="H181" s="165" t="s">
        <v>29</v>
      </c>
      <c r="I181" s="165" t="s">
        <v>29</v>
      </c>
      <c r="J181" s="253"/>
      <c r="K181" s="124"/>
      <c r="L181" s="124"/>
      <c r="M181" s="124"/>
      <c r="N181" s="124"/>
      <c r="O181" s="124"/>
      <c r="P181" s="124"/>
      <c r="Q181" s="124"/>
      <c r="R181" s="124"/>
      <c r="S181" s="124"/>
    </row>
    <row r="182" spans="1:22" ht="15.75" customHeight="1" thickBot="1" x14ac:dyDescent="0.3">
      <c r="A182" s="453" t="s">
        <v>261</v>
      </c>
      <c r="B182" s="168"/>
      <c r="C182" s="186" t="s">
        <v>95</v>
      </c>
      <c r="D182" s="42"/>
      <c r="E182" s="170"/>
      <c r="F182" s="49"/>
      <c r="G182" s="165" t="s">
        <v>29</v>
      </c>
      <c r="H182" s="165" t="s">
        <v>29</v>
      </c>
      <c r="I182" s="165" t="s">
        <v>29</v>
      </c>
      <c r="J182" s="90"/>
      <c r="K182" s="124"/>
      <c r="L182" s="124"/>
      <c r="M182" s="124"/>
      <c r="N182" s="124"/>
      <c r="O182" s="124"/>
      <c r="P182" s="124"/>
      <c r="Q182" s="124"/>
      <c r="R182" s="124"/>
      <c r="S182" s="124"/>
    </row>
    <row r="183" spans="1:22" s="159" customFormat="1" ht="19.5" customHeight="1" thickBot="1" x14ac:dyDescent="0.3">
      <c r="A183" s="151" t="s">
        <v>67</v>
      </c>
      <c r="B183" s="152"/>
      <c r="C183" s="153"/>
      <c r="D183" s="464"/>
      <c r="E183" s="154"/>
      <c r="F183" s="155"/>
      <c r="G183" s="154"/>
      <c r="H183" s="154"/>
      <c r="I183" s="154"/>
      <c r="J183" s="156"/>
      <c r="K183" s="382"/>
      <c r="L183" s="383"/>
      <c r="M183" s="383"/>
      <c r="N183" s="383"/>
      <c r="O183" s="384"/>
      <c r="P183" s="384"/>
      <c r="Q183" s="384"/>
      <c r="R183" s="384"/>
      <c r="S183" s="385"/>
      <c r="T183" s="385"/>
      <c r="U183" s="385"/>
      <c r="V183" s="385"/>
    </row>
    <row r="184" spans="1:22" s="172" customFormat="1" ht="15.75" thickBot="1" x14ac:dyDescent="0.3">
      <c r="A184" s="567" t="s">
        <v>42</v>
      </c>
      <c r="B184" s="160" t="s">
        <v>293</v>
      </c>
      <c r="C184" s="161" t="s">
        <v>342</v>
      </c>
      <c r="D184" s="46"/>
      <c r="E184" s="187" t="s">
        <v>29</v>
      </c>
      <c r="F184" s="46"/>
      <c r="G184" s="165" t="s">
        <v>29</v>
      </c>
      <c r="H184" s="165" t="s">
        <v>29</v>
      </c>
      <c r="I184" s="165" t="s">
        <v>29</v>
      </c>
      <c r="J184" s="38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</row>
    <row r="185" spans="1:22" ht="19.5" customHeight="1" thickBot="1" x14ac:dyDescent="0.3">
      <c r="A185" s="569"/>
      <c r="B185" s="168"/>
      <c r="C185" s="451" t="s">
        <v>308</v>
      </c>
      <c r="D185" s="46"/>
      <c r="E185" s="170" t="s">
        <v>29</v>
      </c>
      <c r="F185" s="49"/>
      <c r="G185" s="165" t="s">
        <v>29</v>
      </c>
      <c r="H185" s="165" t="s">
        <v>29</v>
      </c>
      <c r="I185" s="165" t="s">
        <v>29</v>
      </c>
      <c r="J185" s="38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</row>
    <row r="186" spans="1:22" ht="23.25" customHeight="1" thickBot="1" x14ac:dyDescent="0.3">
      <c r="A186" s="569"/>
      <c r="B186" s="168"/>
      <c r="C186" s="186" t="s">
        <v>301</v>
      </c>
      <c r="D186" s="46"/>
      <c r="E186" s="170" t="s">
        <v>41</v>
      </c>
      <c r="F186" s="49"/>
      <c r="G186" s="165" t="s">
        <v>29</v>
      </c>
      <c r="H186" s="165" t="s">
        <v>29</v>
      </c>
      <c r="I186" s="165" t="s">
        <v>29</v>
      </c>
      <c r="J186" s="38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</row>
    <row r="187" spans="1:22" ht="30.75" thickBot="1" x14ac:dyDescent="0.3">
      <c r="A187" s="569"/>
      <c r="B187" s="168"/>
      <c r="C187" s="186" t="s">
        <v>302</v>
      </c>
      <c r="D187" s="46"/>
      <c r="E187" s="170" t="s">
        <v>41</v>
      </c>
      <c r="F187" s="49"/>
      <c r="G187" s="165" t="s">
        <v>29</v>
      </c>
      <c r="H187" s="165" t="s">
        <v>29</v>
      </c>
      <c r="I187" s="165" t="s">
        <v>29</v>
      </c>
      <c r="J187" s="38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</row>
    <row r="188" spans="1:22" ht="30.75" customHeight="1" thickBot="1" x14ac:dyDescent="0.3">
      <c r="A188" s="569"/>
      <c r="B188" s="168"/>
      <c r="C188" s="186"/>
      <c r="D188" s="46"/>
      <c r="E188" s="170" t="s">
        <v>41</v>
      </c>
      <c r="F188" s="49"/>
      <c r="G188" s="165" t="s">
        <v>29</v>
      </c>
      <c r="H188" s="165" t="s">
        <v>29</v>
      </c>
      <c r="I188" s="165" t="s">
        <v>29</v>
      </c>
      <c r="J188" s="38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</row>
    <row r="189" spans="1:22" ht="15.75" thickBot="1" x14ac:dyDescent="0.3">
      <c r="A189" s="569"/>
      <c r="B189" s="168"/>
      <c r="C189" s="186"/>
      <c r="D189" s="46"/>
      <c r="E189" s="170" t="s">
        <v>41</v>
      </c>
      <c r="F189" s="49"/>
      <c r="G189" s="165" t="s">
        <v>29</v>
      </c>
      <c r="H189" s="165" t="s">
        <v>29</v>
      </c>
      <c r="I189" s="165" t="s">
        <v>29</v>
      </c>
      <c r="J189" s="38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</row>
    <row r="190" spans="1:22" ht="38.25" customHeight="1" thickBot="1" x14ac:dyDescent="0.3">
      <c r="A190" s="569"/>
      <c r="B190" s="168"/>
      <c r="C190" s="186"/>
      <c r="D190" s="46"/>
      <c r="E190" s="170" t="s">
        <v>41</v>
      </c>
      <c r="F190" s="49"/>
      <c r="G190" s="165" t="s">
        <v>29</v>
      </c>
      <c r="H190" s="165" t="s">
        <v>29</v>
      </c>
      <c r="I190" s="165" t="s">
        <v>29</v>
      </c>
      <c r="J190" s="38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</row>
    <row r="191" spans="1:22" ht="31.5" customHeight="1" thickBot="1" x14ac:dyDescent="0.3">
      <c r="A191" s="569"/>
      <c r="B191" s="168"/>
      <c r="C191" s="186"/>
      <c r="D191" s="46"/>
      <c r="E191" s="170" t="s">
        <v>41</v>
      </c>
      <c r="F191" s="49"/>
      <c r="G191" s="165" t="s">
        <v>29</v>
      </c>
      <c r="H191" s="165" t="s">
        <v>29</v>
      </c>
      <c r="I191" s="165" t="s">
        <v>29</v>
      </c>
      <c r="J191" s="38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</row>
    <row r="192" spans="1:22" ht="15.75" thickBot="1" x14ac:dyDescent="0.3">
      <c r="A192" s="569"/>
      <c r="B192" s="168"/>
      <c r="C192" s="186"/>
      <c r="D192" s="46"/>
      <c r="E192" s="170" t="s">
        <v>41</v>
      </c>
      <c r="F192" s="49"/>
      <c r="G192" s="165" t="s">
        <v>29</v>
      </c>
      <c r="H192" s="165" t="s">
        <v>29</v>
      </c>
      <c r="I192" s="165" t="s">
        <v>29</v>
      </c>
      <c r="J192" s="38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</row>
    <row r="193" spans="1:22" ht="15.75" thickBot="1" x14ac:dyDescent="0.3">
      <c r="A193" s="569"/>
      <c r="B193" s="168"/>
      <c r="C193" s="186"/>
      <c r="D193" s="46"/>
      <c r="E193" s="170" t="s">
        <v>41</v>
      </c>
      <c r="F193" s="49"/>
      <c r="G193" s="165" t="s">
        <v>29</v>
      </c>
      <c r="H193" s="165" t="s">
        <v>29</v>
      </c>
      <c r="I193" s="165" t="s">
        <v>29</v>
      </c>
      <c r="J193" s="38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</row>
    <row r="194" spans="1:22" ht="15.75" thickBot="1" x14ac:dyDescent="0.3">
      <c r="A194" s="569"/>
      <c r="B194" s="168"/>
      <c r="C194" s="186"/>
      <c r="D194" s="46"/>
      <c r="E194" s="170" t="s">
        <v>41</v>
      </c>
      <c r="F194" s="49"/>
      <c r="G194" s="165" t="s">
        <v>29</v>
      </c>
      <c r="H194" s="165" t="s">
        <v>29</v>
      </c>
      <c r="I194" s="165" t="s">
        <v>29</v>
      </c>
      <c r="J194" s="38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</row>
    <row r="195" spans="1:22" ht="15.75" thickBot="1" x14ac:dyDescent="0.3">
      <c r="A195" s="569"/>
      <c r="B195" s="168"/>
      <c r="C195" s="186"/>
      <c r="D195" s="46"/>
      <c r="E195" s="170" t="s">
        <v>41</v>
      </c>
      <c r="F195" s="49"/>
      <c r="G195" s="165" t="s">
        <v>29</v>
      </c>
      <c r="H195" s="165" t="s">
        <v>29</v>
      </c>
      <c r="I195" s="165" t="s">
        <v>29</v>
      </c>
      <c r="J195" s="38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</row>
    <row r="196" spans="1:22" ht="15.75" thickBot="1" x14ac:dyDescent="0.3">
      <c r="A196" s="569"/>
      <c r="B196" s="168"/>
      <c r="C196" s="186"/>
      <c r="D196" s="46"/>
      <c r="E196" s="170" t="s">
        <v>41</v>
      </c>
      <c r="F196" s="49"/>
      <c r="G196" s="165" t="s">
        <v>29</v>
      </c>
      <c r="H196" s="165" t="s">
        <v>29</v>
      </c>
      <c r="I196" s="165" t="s">
        <v>29</v>
      </c>
      <c r="J196" s="38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</row>
    <row r="197" spans="1:22" ht="15.75" thickBot="1" x14ac:dyDescent="0.3">
      <c r="A197" s="569"/>
      <c r="B197" s="168"/>
      <c r="C197" s="191"/>
      <c r="D197" s="46"/>
      <c r="E197" s="170" t="s">
        <v>41</v>
      </c>
      <c r="F197" s="49"/>
      <c r="G197" s="165" t="s">
        <v>29</v>
      </c>
      <c r="H197" s="165" t="s">
        <v>29</v>
      </c>
      <c r="I197" s="165" t="s">
        <v>29</v>
      </c>
      <c r="J197" s="38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</row>
    <row r="198" spans="1:22" s="185" customFormat="1" ht="15.75" thickBot="1" x14ac:dyDescent="0.3">
      <c r="A198" s="567" t="s">
        <v>55</v>
      </c>
      <c r="B198" s="181" t="s">
        <v>294</v>
      </c>
      <c r="C198" s="452" t="s">
        <v>343</v>
      </c>
      <c r="D198" s="37"/>
      <c r="E198" s="196" t="s">
        <v>29</v>
      </c>
      <c r="F198" s="37"/>
      <c r="G198" s="183" t="s">
        <v>29</v>
      </c>
      <c r="H198" s="183" t="s">
        <v>29</v>
      </c>
      <c r="I198" s="183" t="s">
        <v>29</v>
      </c>
      <c r="J198" s="43"/>
      <c r="K198" s="224"/>
      <c r="L198" s="224"/>
      <c r="M198" s="224"/>
      <c r="N198" s="224"/>
      <c r="O198" s="224"/>
      <c r="P198" s="224"/>
      <c r="Q198" s="224"/>
      <c r="R198" s="224"/>
      <c r="S198" s="224"/>
      <c r="T198" s="224"/>
      <c r="U198" s="224"/>
      <c r="V198" s="224"/>
    </row>
    <row r="199" spans="1:22" s="172" customFormat="1" ht="15.75" thickBot="1" x14ac:dyDescent="0.3">
      <c r="A199" s="568"/>
      <c r="B199" s="168"/>
      <c r="C199" s="191" t="s">
        <v>309</v>
      </c>
      <c r="D199" s="46"/>
      <c r="E199" s="163" t="s">
        <v>41</v>
      </c>
      <c r="F199" s="49"/>
      <c r="G199" s="165" t="s">
        <v>29</v>
      </c>
      <c r="H199" s="165" t="s">
        <v>29</v>
      </c>
      <c r="I199" s="165" t="s">
        <v>29</v>
      </c>
      <c r="J199" s="38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</row>
    <row r="200" spans="1:22" s="172" customFormat="1" ht="15.75" thickBot="1" x14ac:dyDescent="0.3">
      <c r="A200" s="568"/>
      <c r="B200" s="168"/>
      <c r="C200" s="191" t="s">
        <v>125</v>
      </c>
      <c r="D200" s="46"/>
      <c r="E200" s="163" t="s">
        <v>41</v>
      </c>
      <c r="F200" s="49"/>
      <c r="G200" s="165" t="s">
        <v>29</v>
      </c>
      <c r="H200" s="165" t="s">
        <v>29</v>
      </c>
      <c r="I200" s="165" t="s">
        <v>29</v>
      </c>
      <c r="J200" s="38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</row>
    <row r="201" spans="1:22" s="172" customFormat="1" ht="15.75" thickBot="1" x14ac:dyDescent="0.3">
      <c r="A201" s="568"/>
      <c r="B201" s="168"/>
      <c r="C201" s="191" t="s">
        <v>112</v>
      </c>
      <c r="D201" s="46"/>
      <c r="E201" s="163" t="s">
        <v>41</v>
      </c>
      <c r="F201" s="49"/>
      <c r="G201" s="165" t="s">
        <v>29</v>
      </c>
      <c r="H201" s="165" t="s">
        <v>29</v>
      </c>
      <c r="I201" s="165" t="s">
        <v>29</v>
      </c>
      <c r="J201" s="38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</row>
    <row r="202" spans="1:22" s="172" customFormat="1" ht="15.75" thickBot="1" x14ac:dyDescent="0.3">
      <c r="A202" s="568"/>
      <c r="B202" s="168"/>
      <c r="C202" s="191" t="s">
        <v>113</v>
      </c>
      <c r="D202" s="46"/>
      <c r="E202" s="163" t="s">
        <v>41</v>
      </c>
      <c r="F202" s="49"/>
      <c r="G202" s="165" t="s">
        <v>29</v>
      </c>
      <c r="H202" s="165" t="s">
        <v>29</v>
      </c>
      <c r="I202" s="165" t="s">
        <v>29</v>
      </c>
      <c r="J202" s="38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</row>
    <row r="203" spans="1:22" s="172" customFormat="1" ht="15.75" thickBot="1" x14ac:dyDescent="0.3">
      <c r="A203" s="568"/>
      <c r="B203" s="168"/>
      <c r="C203" s="191" t="s">
        <v>123</v>
      </c>
      <c r="D203" s="46"/>
      <c r="E203" s="163" t="s">
        <v>41</v>
      </c>
      <c r="F203" s="49"/>
      <c r="G203" s="165" t="s">
        <v>29</v>
      </c>
      <c r="H203" s="165" t="s">
        <v>29</v>
      </c>
      <c r="I203" s="165" t="s">
        <v>29</v>
      </c>
      <c r="J203" s="38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</row>
    <row r="204" spans="1:22" s="172" customFormat="1" ht="15.75" thickBot="1" x14ac:dyDescent="0.3">
      <c r="A204" s="568"/>
      <c r="B204" s="168"/>
      <c r="C204" s="191" t="s">
        <v>124</v>
      </c>
      <c r="D204" s="46"/>
      <c r="E204" s="163" t="s">
        <v>41</v>
      </c>
      <c r="F204" s="49"/>
      <c r="G204" s="165" t="s">
        <v>29</v>
      </c>
      <c r="H204" s="165" t="s">
        <v>29</v>
      </c>
      <c r="I204" s="165" t="s">
        <v>29</v>
      </c>
      <c r="J204" s="38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</row>
    <row r="205" spans="1:22" s="172" customFormat="1" ht="15.75" thickBot="1" x14ac:dyDescent="0.3">
      <c r="A205" s="568"/>
      <c r="B205" s="168"/>
      <c r="C205" s="191" t="s">
        <v>56</v>
      </c>
      <c r="D205" s="46"/>
      <c r="E205" s="163" t="s">
        <v>33</v>
      </c>
      <c r="F205" s="49"/>
      <c r="G205" s="466" t="s">
        <v>29</v>
      </c>
      <c r="H205" s="466" t="s">
        <v>29</v>
      </c>
      <c r="I205" s="466" t="s">
        <v>29</v>
      </c>
      <c r="J205" s="38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</row>
    <row r="206" spans="1:22" s="172" customFormat="1" ht="15.75" thickBot="1" x14ac:dyDescent="0.3">
      <c r="A206" s="568"/>
      <c r="B206" s="168"/>
      <c r="C206" s="186"/>
      <c r="D206" s="46"/>
      <c r="E206" s="163"/>
      <c r="F206" s="194"/>
      <c r="G206" s="165"/>
      <c r="H206" s="165"/>
      <c r="I206" s="165"/>
      <c r="J206" s="188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</row>
    <row r="207" spans="1:22" s="185" customFormat="1" ht="15.75" thickBot="1" x14ac:dyDescent="0.3">
      <c r="A207" s="567" t="s">
        <v>62</v>
      </c>
      <c r="B207" s="181" t="s">
        <v>295</v>
      </c>
      <c r="C207" s="452" t="s">
        <v>128</v>
      </c>
      <c r="D207" s="37"/>
      <c r="E207" s="196" t="s">
        <v>63</v>
      </c>
      <c r="F207" s="61"/>
      <c r="G207" s="165" t="s">
        <v>29</v>
      </c>
      <c r="H207" s="165" t="s">
        <v>29</v>
      </c>
      <c r="I207" s="165" t="s">
        <v>29</v>
      </c>
      <c r="J207" s="43"/>
      <c r="K207" s="224"/>
      <c r="L207" s="224"/>
      <c r="M207" s="224"/>
      <c r="N207" s="224"/>
      <c r="O207" s="224"/>
      <c r="P207" s="224"/>
      <c r="Q207" s="224"/>
      <c r="R207" s="224"/>
      <c r="S207" s="224"/>
      <c r="T207" s="224"/>
      <c r="U207" s="224"/>
      <c r="V207" s="224"/>
    </row>
    <row r="208" spans="1:22" s="172" customFormat="1" ht="15.75" thickBot="1" x14ac:dyDescent="0.3">
      <c r="A208" s="568"/>
      <c r="B208" s="168"/>
      <c r="C208" s="191" t="s">
        <v>125</v>
      </c>
      <c r="D208" s="46"/>
      <c r="E208" s="163" t="s">
        <v>41</v>
      </c>
      <c r="F208" s="49"/>
      <c r="G208" s="165" t="s">
        <v>29</v>
      </c>
      <c r="H208" s="165" t="s">
        <v>29</v>
      </c>
      <c r="I208" s="165" t="s">
        <v>29</v>
      </c>
      <c r="J208" s="38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</row>
    <row r="209" spans="1:22" s="172" customFormat="1" ht="15.75" thickBot="1" x14ac:dyDescent="0.3">
      <c r="A209" s="568"/>
      <c r="B209" s="168"/>
      <c r="C209" s="191" t="s">
        <v>271</v>
      </c>
      <c r="D209" s="46"/>
      <c r="E209" s="163" t="s">
        <v>41</v>
      </c>
      <c r="F209" s="49"/>
      <c r="G209" s="165" t="s">
        <v>29</v>
      </c>
      <c r="H209" s="165" t="s">
        <v>29</v>
      </c>
      <c r="I209" s="165" t="s">
        <v>29</v>
      </c>
      <c r="J209" s="38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</row>
    <row r="210" spans="1:22" s="172" customFormat="1" ht="15.75" thickBot="1" x14ac:dyDescent="0.3">
      <c r="A210" s="568"/>
      <c r="B210" s="168"/>
      <c r="C210" s="191" t="s">
        <v>114</v>
      </c>
      <c r="D210" s="46"/>
      <c r="E210" s="163" t="s">
        <v>41</v>
      </c>
      <c r="F210" s="49"/>
      <c r="G210" s="165" t="s">
        <v>29</v>
      </c>
      <c r="H210" s="165" t="s">
        <v>29</v>
      </c>
      <c r="I210" s="165" t="s">
        <v>29</v>
      </c>
      <c r="J210" s="38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</row>
    <row r="211" spans="1:22" s="172" customFormat="1" ht="15.75" thickBot="1" x14ac:dyDescent="0.3">
      <c r="A211" s="568"/>
      <c r="B211" s="168"/>
      <c r="C211" s="191" t="s">
        <v>115</v>
      </c>
      <c r="D211" s="46"/>
      <c r="E211" s="163" t="s">
        <v>41</v>
      </c>
      <c r="F211" s="49"/>
      <c r="G211" s="165" t="s">
        <v>29</v>
      </c>
      <c r="H211" s="165" t="s">
        <v>29</v>
      </c>
      <c r="I211" s="165" t="s">
        <v>29</v>
      </c>
      <c r="J211" s="38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</row>
    <row r="212" spans="1:22" s="172" customFormat="1" ht="15.75" thickBot="1" x14ac:dyDescent="0.3">
      <c r="A212" s="568"/>
      <c r="B212" s="168"/>
      <c r="C212" s="191" t="s">
        <v>112</v>
      </c>
      <c r="D212" s="46"/>
      <c r="E212" s="163" t="s">
        <v>41</v>
      </c>
      <c r="F212" s="49"/>
      <c r="G212" s="165" t="s">
        <v>29</v>
      </c>
      <c r="H212" s="165" t="s">
        <v>29</v>
      </c>
      <c r="I212" s="165" t="s">
        <v>29</v>
      </c>
      <c r="J212" s="38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</row>
    <row r="213" spans="1:22" s="172" customFormat="1" ht="15.75" thickBot="1" x14ac:dyDescent="0.3">
      <c r="A213" s="568"/>
      <c r="B213" s="168"/>
      <c r="C213" s="191" t="s">
        <v>113</v>
      </c>
      <c r="D213" s="46"/>
      <c r="E213" s="163" t="s">
        <v>41</v>
      </c>
      <c r="F213" s="49"/>
      <c r="G213" s="165" t="s">
        <v>29</v>
      </c>
      <c r="H213" s="165" t="s">
        <v>29</v>
      </c>
      <c r="I213" s="165" t="s">
        <v>29</v>
      </c>
      <c r="J213" s="38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</row>
    <row r="214" spans="1:22" s="172" customFormat="1" ht="15.75" thickBot="1" x14ac:dyDescent="0.3">
      <c r="A214" s="568"/>
      <c r="B214" s="168"/>
      <c r="C214" s="191" t="s">
        <v>123</v>
      </c>
      <c r="D214" s="46"/>
      <c r="E214" s="163" t="s">
        <v>41</v>
      </c>
      <c r="F214" s="49"/>
      <c r="G214" s="165" t="s">
        <v>29</v>
      </c>
      <c r="H214" s="165" t="s">
        <v>29</v>
      </c>
      <c r="I214" s="165" t="s">
        <v>29</v>
      </c>
      <c r="J214" s="38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</row>
    <row r="215" spans="1:22" s="172" customFormat="1" ht="15.75" thickBot="1" x14ac:dyDescent="0.3">
      <c r="A215" s="568"/>
      <c r="B215" s="168"/>
      <c r="C215" s="191" t="s">
        <v>124</v>
      </c>
      <c r="D215" s="46"/>
      <c r="E215" s="163" t="s">
        <v>41</v>
      </c>
      <c r="F215" s="194"/>
      <c r="G215" s="165" t="s">
        <v>29</v>
      </c>
      <c r="H215" s="165" t="s">
        <v>29</v>
      </c>
      <c r="I215" s="165" t="s">
        <v>29</v>
      </c>
      <c r="J215" s="188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</row>
    <row r="216" spans="1:22" s="172" customFormat="1" ht="15.75" thickBot="1" x14ac:dyDescent="0.3">
      <c r="A216" s="568"/>
      <c r="B216" s="168"/>
      <c r="C216" s="191" t="s">
        <v>56</v>
      </c>
      <c r="D216" s="46"/>
      <c r="E216" s="163" t="s">
        <v>33</v>
      </c>
      <c r="F216" s="194"/>
      <c r="G216" s="165" t="s">
        <v>29</v>
      </c>
      <c r="H216" s="165" t="s">
        <v>29</v>
      </c>
      <c r="I216" s="165" t="s">
        <v>29</v>
      </c>
      <c r="J216" s="188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</row>
    <row r="217" spans="1:22" s="172" customFormat="1" ht="15.75" thickBot="1" x14ac:dyDescent="0.3">
      <c r="A217" s="568"/>
      <c r="B217" s="168"/>
      <c r="C217" s="186" t="s">
        <v>280</v>
      </c>
      <c r="D217" s="46"/>
      <c r="E217" s="163"/>
      <c r="F217" s="194"/>
      <c r="G217" s="165" t="s">
        <v>29</v>
      </c>
      <c r="H217" s="165" t="s">
        <v>29</v>
      </c>
      <c r="I217" s="165" t="s">
        <v>29</v>
      </c>
      <c r="J217" s="188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</row>
    <row r="218" spans="1:22" s="172" customFormat="1" ht="15.75" thickBot="1" x14ac:dyDescent="0.3">
      <c r="A218" s="568"/>
      <c r="B218" s="168"/>
      <c r="C218" s="186"/>
      <c r="D218" s="46"/>
      <c r="E218" s="163"/>
      <c r="F218" s="194"/>
      <c r="G218" s="165"/>
      <c r="H218" s="165"/>
      <c r="I218" s="165"/>
      <c r="J218" s="188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</row>
    <row r="219" spans="1:22" s="159" customFormat="1" ht="19.5" customHeight="1" thickBot="1" x14ac:dyDescent="0.3">
      <c r="A219" s="151" t="s">
        <v>264</v>
      </c>
      <c r="B219" s="152"/>
      <c r="C219" s="153"/>
      <c r="D219" s="464"/>
      <c r="E219" s="154"/>
      <c r="F219" s="155"/>
      <c r="G219" s="154"/>
      <c r="H219" s="154"/>
      <c r="I219" s="154"/>
      <c r="J219" s="156"/>
      <c r="K219" s="382"/>
      <c r="L219" s="383"/>
      <c r="M219" s="383"/>
      <c r="N219" s="383"/>
      <c r="O219" s="384"/>
      <c r="P219" s="384"/>
      <c r="Q219" s="384"/>
      <c r="R219" s="384"/>
      <c r="S219" s="385"/>
      <c r="T219" s="385"/>
      <c r="U219" s="385"/>
      <c r="V219" s="385"/>
    </row>
    <row r="220" spans="1:22" s="202" customFormat="1" ht="15.75" thickBot="1" x14ac:dyDescent="0.3">
      <c r="A220" s="567" t="s">
        <v>316</v>
      </c>
      <c r="B220" s="199" t="s">
        <v>296</v>
      </c>
      <c r="C220" s="200" t="s">
        <v>118</v>
      </c>
      <c r="D220" s="46"/>
      <c r="E220" s="201" t="s">
        <v>33</v>
      </c>
      <c r="F220" s="51"/>
      <c r="G220" s="165" t="s">
        <v>29</v>
      </c>
      <c r="H220" s="165" t="s">
        <v>29</v>
      </c>
      <c r="I220" s="165" t="s">
        <v>29</v>
      </c>
      <c r="J220" s="38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</row>
    <row r="221" spans="1:22" ht="15.75" thickBot="1" x14ac:dyDescent="0.3">
      <c r="A221" s="569"/>
      <c r="B221" s="168"/>
      <c r="C221" s="186"/>
      <c r="D221" s="46"/>
      <c r="E221" s="170"/>
      <c r="F221" s="48"/>
      <c r="G221" s="165" t="s">
        <v>29</v>
      </c>
      <c r="H221" s="165" t="s">
        <v>29</v>
      </c>
      <c r="I221" s="165" t="s">
        <v>29</v>
      </c>
      <c r="J221" s="38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</row>
    <row r="222" spans="1:22" ht="15.75" thickBot="1" x14ac:dyDescent="0.3">
      <c r="A222" s="569"/>
      <c r="B222" s="168"/>
      <c r="C222" s="186"/>
      <c r="D222" s="46"/>
      <c r="E222" s="170"/>
      <c r="F222" s="48"/>
      <c r="G222" s="165" t="s">
        <v>29</v>
      </c>
      <c r="H222" s="165" t="s">
        <v>29</v>
      </c>
      <c r="I222" s="165" t="s">
        <v>29</v>
      </c>
      <c r="J222" s="38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</row>
    <row r="223" spans="1:22" ht="15.75" thickBot="1" x14ac:dyDescent="0.3">
      <c r="A223" s="569"/>
      <c r="B223" s="168"/>
      <c r="C223" s="186"/>
      <c r="D223" s="46"/>
      <c r="E223" s="170"/>
      <c r="F223" s="48"/>
      <c r="G223" s="165" t="s">
        <v>29</v>
      </c>
      <c r="H223" s="165" t="s">
        <v>29</v>
      </c>
      <c r="I223" s="165" t="s">
        <v>29</v>
      </c>
      <c r="J223" s="38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</row>
    <row r="224" spans="1:22" ht="15.75" thickBot="1" x14ac:dyDescent="0.3">
      <c r="A224" s="569"/>
      <c r="B224" s="168"/>
      <c r="C224" s="186"/>
      <c r="D224" s="46"/>
      <c r="E224" s="170"/>
      <c r="F224" s="48"/>
      <c r="G224" s="165" t="s">
        <v>29</v>
      </c>
      <c r="H224" s="165" t="s">
        <v>29</v>
      </c>
      <c r="I224" s="165" t="s">
        <v>29</v>
      </c>
      <c r="J224" s="38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</row>
    <row r="225" spans="1:22" ht="15.75" thickBot="1" x14ac:dyDescent="0.3">
      <c r="A225" s="569"/>
      <c r="B225" s="168"/>
      <c r="C225" s="186"/>
      <c r="D225" s="46"/>
      <c r="E225" s="163"/>
      <c r="F225" s="48"/>
      <c r="G225" s="165" t="s">
        <v>29</v>
      </c>
      <c r="H225" s="165" t="s">
        <v>29</v>
      </c>
      <c r="I225" s="165" t="s">
        <v>29</v>
      </c>
      <c r="J225" s="38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</row>
    <row r="226" spans="1:22" ht="15.75" thickBot="1" x14ac:dyDescent="0.3">
      <c r="A226" s="569"/>
      <c r="B226" s="177"/>
      <c r="C226" s="191"/>
      <c r="D226" s="46"/>
      <c r="E226" s="163"/>
      <c r="F226" s="49"/>
      <c r="G226" s="165" t="s">
        <v>29</v>
      </c>
      <c r="H226" s="165" t="s">
        <v>29</v>
      </c>
      <c r="I226" s="165" t="s">
        <v>29</v>
      </c>
      <c r="J226" s="38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</row>
    <row r="227" spans="1:22" ht="15.75" thickBot="1" x14ac:dyDescent="0.3">
      <c r="A227" s="569"/>
      <c r="B227" s="177"/>
      <c r="C227" s="186" t="s">
        <v>120</v>
      </c>
      <c r="D227" s="46"/>
      <c r="E227" s="170" t="s">
        <v>33</v>
      </c>
      <c r="F227" s="49"/>
      <c r="G227" s="165" t="s">
        <v>29</v>
      </c>
      <c r="H227" s="165" t="s">
        <v>29</v>
      </c>
      <c r="I227" s="165" t="s">
        <v>29</v>
      </c>
      <c r="J227" s="38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</row>
    <row r="228" spans="1:22" ht="15.75" thickBot="1" x14ac:dyDescent="0.3">
      <c r="A228" s="569"/>
      <c r="B228" s="177"/>
      <c r="C228" s="186"/>
      <c r="D228" s="46"/>
      <c r="E228" s="170"/>
      <c r="F228" s="49"/>
      <c r="G228" s="165" t="s">
        <v>29</v>
      </c>
      <c r="H228" s="165" t="s">
        <v>29</v>
      </c>
      <c r="I228" s="165" t="s">
        <v>29</v>
      </c>
      <c r="J228" s="38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</row>
    <row r="229" spans="1:22" ht="15.75" thickBot="1" x14ac:dyDescent="0.3">
      <c r="A229" s="569"/>
      <c r="B229" s="177"/>
      <c r="C229" s="186"/>
      <c r="D229" s="46"/>
      <c r="E229" s="170"/>
      <c r="F229" s="49"/>
      <c r="G229" s="165" t="s">
        <v>29</v>
      </c>
      <c r="H229" s="165" t="s">
        <v>29</v>
      </c>
      <c r="I229" s="165" t="s">
        <v>29</v>
      </c>
      <c r="J229" s="38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</row>
    <row r="230" spans="1:22" ht="15.75" thickBot="1" x14ac:dyDescent="0.3">
      <c r="A230" s="569"/>
      <c r="B230" s="177"/>
      <c r="C230" s="186"/>
      <c r="D230" s="46"/>
      <c r="E230" s="170"/>
      <c r="F230" s="49"/>
      <c r="G230" s="165" t="s">
        <v>29</v>
      </c>
      <c r="H230" s="165" t="s">
        <v>29</v>
      </c>
      <c r="I230" s="165" t="s">
        <v>29</v>
      </c>
      <c r="J230" s="38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</row>
    <row r="231" spans="1:22" ht="15.75" thickBot="1" x14ac:dyDescent="0.3">
      <c r="A231" s="569"/>
      <c r="B231" s="177"/>
      <c r="C231" s="186"/>
      <c r="D231" s="46"/>
      <c r="E231" s="163"/>
      <c r="F231" s="49"/>
      <c r="G231" s="165" t="s">
        <v>29</v>
      </c>
      <c r="H231" s="165" t="s">
        <v>29</v>
      </c>
      <c r="I231" s="165" t="s">
        <v>29</v>
      </c>
      <c r="J231" s="38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</row>
    <row r="232" spans="1:22" ht="15.75" thickBot="1" x14ac:dyDescent="0.3">
      <c r="A232" s="569"/>
      <c r="B232" s="177"/>
      <c r="C232" s="191"/>
      <c r="D232" s="46"/>
      <c r="E232" s="163"/>
      <c r="F232" s="49"/>
      <c r="G232" s="165" t="s">
        <v>29</v>
      </c>
      <c r="H232" s="165" t="s">
        <v>29</v>
      </c>
      <c r="I232" s="165" t="s">
        <v>29</v>
      </c>
      <c r="J232" s="38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</row>
    <row r="233" spans="1:22" ht="15.75" thickBot="1" x14ac:dyDescent="0.3">
      <c r="A233" s="569"/>
      <c r="B233" s="177"/>
      <c r="C233" s="191"/>
      <c r="D233" s="46"/>
      <c r="E233" s="163"/>
      <c r="F233" s="49"/>
      <c r="G233" s="165" t="s">
        <v>29</v>
      </c>
      <c r="H233" s="165" t="s">
        <v>29</v>
      </c>
      <c r="I233" s="165" t="s">
        <v>29</v>
      </c>
      <c r="J233" s="38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</row>
    <row r="234" spans="1:22" ht="15.75" thickBot="1" x14ac:dyDescent="0.3">
      <c r="A234" s="569"/>
      <c r="B234" s="177"/>
      <c r="C234" s="186" t="s">
        <v>117</v>
      </c>
      <c r="D234" s="46"/>
      <c r="E234" s="170" t="s">
        <v>33</v>
      </c>
      <c r="F234" s="49"/>
      <c r="G234" s="165" t="s">
        <v>29</v>
      </c>
      <c r="H234" s="165" t="s">
        <v>29</v>
      </c>
      <c r="I234" s="165" t="s">
        <v>29</v>
      </c>
      <c r="J234" s="38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</row>
    <row r="235" spans="1:22" ht="15.75" thickBot="1" x14ac:dyDescent="0.3">
      <c r="A235" s="569"/>
      <c r="B235" s="177"/>
      <c r="C235" s="186"/>
      <c r="D235" s="46"/>
      <c r="E235" s="170"/>
      <c r="F235" s="49"/>
      <c r="G235" s="165" t="s">
        <v>29</v>
      </c>
      <c r="H235" s="165" t="s">
        <v>29</v>
      </c>
      <c r="I235" s="165" t="s">
        <v>29</v>
      </c>
      <c r="J235" s="38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</row>
    <row r="236" spans="1:22" ht="15.75" thickBot="1" x14ac:dyDescent="0.3">
      <c r="A236" s="569"/>
      <c r="B236" s="177"/>
      <c r="C236" s="186"/>
      <c r="D236" s="46"/>
      <c r="E236" s="170"/>
      <c r="F236" s="49"/>
      <c r="G236" s="165" t="s">
        <v>29</v>
      </c>
      <c r="H236" s="165" t="s">
        <v>29</v>
      </c>
      <c r="I236" s="165" t="s">
        <v>29</v>
      </c>
      <c r="J236" s="38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</row>
    <row r="237" spans="1:22" ht="15.75" thickBot="1" x14ac:dyDescent="0.3">
      <c r="A237" s="569"/>
      <c r="B237" s="177"/>
      <c r="C237" s="186"/>
      <c r="D237" s="46"/>
      <c r="E237" s="163"/>
      <c r="F237" s="49"/>
      <c r="G237" s="165" t="s">
        <v>29</v>
      </c>
      <c r="H237" s="165" t="s">
        <v>29</v>
      </c>
      <c r="I237" s="165" t="s">
        <v>29</v>
      </c>
      <c r="J237" s="38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</row>
    <row r="238" spans="1:22" ht="15.75" thickBot="1" x14ac:dyDescent="0.3">
      <c r="A238" s="569"/>
      <c r="B238" s="177"/>
      <c r="C238" s="191"/>
      <c r="D238" s="46"/>
      <c r="E238" s="163"/>
      <c r="F238" s="49"/>
      <c r="G238" s="165" t="s">
        <v>29</v>
      </c>
      <c r="H238" s="165" t="s">
        <v>29</v>
      </c>
      <c r="I238" s="165" t="s">
        <v>29</v>
      </c>
      <c r="J238" s="38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</row>
    <row r="239" spans="1:22" ht="15.75" thickBot="1" x14ac:dyDescent="0.3">
      <c r="A239" s="569"/>
      <c r="B239" s="177"/>
      <c r="C239" s="191"/>
      <c r="D239" s="46"/>
      <c r="E239" s="163"/>
      <c r="F239" s="49"/>
      <c r="G239" s="165" t="s">
        <v>29</v>
      </c>
      <c r="H239" s="165" t="s">
        <v>29</v>
      </c>
      <c r="I239" s="165" t="s">
        <v>29</v>
      </c>
      <c r="J239" s="38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</row>
    <row r="240" spans="1:22" ht="15.75" thickBot="1" x14ac:dyDescent="0.3">
      <c r="A240" s="569"/>
      <c r="B240" s="177"/>
      <c r="C240" s="191"/>
      <c r="D240" s="46"/>
      <c r="E240" s="163"/>
      <c r="F240" s="49"/>
      <c r="G240" s="165" t="s">
        <v>29</v>
      </c>
      <c r="H240" s="165" t="s">
        <v>29</v>
      </c>
      <c r="I240" s="165" t="s">
        <v>29</v>
      </c>
      <c r="J240" s="38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</row>
    <row r="241" spans="1:22" ht="15.75" thickBot="1" x14ac:dyDescent="0.3">
      <c r="A241" s="569"/>
      <c r="B241" s="177"/>
      <c r="C241" s="186" t="s">
        <v>119</v>
      </c>
      <c r="D241" s="46"/>
      <c r="E241" s="170" t="s">
        <v>33</v>
      </c>
      <c r="F241" s="49"/>
      <c r="G241" s="165" t="s">
        <v>29</v>
      </c>
      <c r="H241" s="165" t="s">
        <v>29</v>
      </c>
      <c r="I241" s="165" t="s">
        <v>29</v>
      </c>
      <c r="J241" s="38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</row>
    <row r="242" spans="1:22" ht="15.75" thickBot="1" x14ac:dyDescent="0.3">
      <c r="A242" s="569"/>
      <c r="B242" s="177"/>
      <c r="C242" s="186"/>
      <c r="D242" s="46"/>
      <c r="E242" s="170"/>
      <c r="F242" s="49"/>
      <c r="G242" s="165" t="s">
        <v>29</v>
      </c>
      <c r="H242" s="165" t="s">
        <v>29</v>
      </c>
      <c r="I242" s="165" t="s">
        <v>29</v>
      </c>
      <c r="J242" s="38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</row>
    <row r="243" spans="1:22" ht="15.75" thickBot="1" x14ac:dyDescent="0.3">
      <c r="A243" s="569"/>
      <c r="B243" s="177"/>
      <c r="C243" s="186"/>
      <c r="D243" s="46"/>
      <c r="E243" s="163"/>
      <c r="F243" s="49"/>
      <c r="G243" s="165" t="s">
        <v>29</v>
      </c>
      <c r="H243" s="165" t="s">
        <v>29</v>
      </c>
      <c r="I243" s="165" t="s">
        <v>29</v>
      </c>
      <c r="J243" s="38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</row>
    <row r="244" spans="1:22" ht="15.75" thickBot="1" x14ac:dyDescent="0.3">
      <c r="A244" s="569"/>
      <c r="B244" s="177"/>
      <c r="C244" s="191"/>
      <c r="D244" s="46"/>
      <c r="E244" s="163"/>
      <c r="F244" s="49"/>
      <c r="G244" s="165" t="s">
        <v>29</v>
      </c>
      <c r="H244" s="165" t="s">
        <v>29</v>
      </c>
      <c r="I244" s="165" t="s">
        <v>29</v>
      </c>
      <c r="J244" s="38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</row>
    <row r="245" spans="1:22" ht="15.75" thickBot="1" x14ac:dyDescent="0.3">
      <c r="A245" s="569"/>
      <c r="B245" s="177"/>
      <c r="C245" s="191"/>
      <c r="D245" s="46"/>
      <c r="E245" s="163"/>
      <c r="F245" s="49"/>
      <c r="G245" s="165" t="s">
        <v>29</v>
      </c>
      <c r="H245" s="165" t="s">
        <v>29</v>
      </c>
      <c r="I245" s="165" t="s">
        <v>29</v>
      </c>
      <c r="J245" s="38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</row>
    <row r="246" spans="1:22" ht="15.75" thickBot="1" x14ac:dyDescent="0.3">
      <c r="A246" s="569"/>
      <c r="B246" s="177"/>
      <c r="C246" s="191"/>
      <c r="D246" s="46"/>
      <c r="E246" s="163"/>
      <c r="F246" s="49"/>
      <c r="G246" s="165" t="s">
        <v>29</v>
      </c>
      <c r="H246" s="165" t="s">
        <v>29</v>
      </c>
      <c r="I246" s="165" t="s">
        <v>29</v>
      </c>
      <c r="J246" s="38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</row>
    <row r="247" spans="1:22" ht="15.75" thickBot="1" x14ac:dyDescent="0.3">
      <c r="A247" s="569"/>
      <c r="B247" s="177"/>
      <c r="C247" s="191"/>
      <c r="D247" s="46"/>
      <c r="E247" s="163"/>
      <c r="F247" s="49"/>
      <c r="G247" s="165" t="s">
        <v>29</v>
      </c>
      <c r="H247" s="165" t="s">
        <v>29</v>
      </c>
      <c r="I247" s="165" t="s">
        <v>29</v>
      </c>
      <c r="J247" s="38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</row>
    <row r="248" spans="1:22" ht="15.75" thickBot="1" x14ac:dyDescent="0.3">
      <c r="A248" s="569"/>
      <c r="B248" s="177"/>
      <c r="C248" s="186" t="s">
        <v>121</v>
      </c>
      <c r="D248" s="46"/>
      <c r="E248" s="170" t="s">
        <v>33</v>
      </c>
      <c r="F248" s="49"/>
      <c r="G248" s="165" t="s">
        <v>29</v>
      </c>
      <c r="H248" s="165" t="s">
        <v>29</v>
      </c>
      <c r="I248" s="165" t="s">
        <v>29</v>
      </c>
      <c r="J248" s="38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</row>
    <row r="249" spans="1:22" ht="15.75" thickBot="1" x14ac:dyDescent="0.3">
      <c r="A249" s="569"/>
      <c r="B249" s="177"/>
      <c r="C249" s="191"/>
      <c r="D249" s="46"/>
      <c r="E249" s="163"/>
      <c r="F249" s="49"/>
      <c r="G249" s="165" t="s">
        <v>29</v>
      </c>
      <c r="H249" s="165" t="s">
        <v>29</v>
      </c>
      <c r="I249" s="165" t="s">
        <v>29</v>
      </c>
      <c r="J249" s="38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</row>
    <row r="250" spans="1:22" ht="15.75" thickBot="1" x14ac:dyDescent="0.3">
      <c r="A250" s="569"/>
      <c r="B250" s="177"/>
      <c r="C250" s="186"/>
      <c r="D250" s="46"/>
      <c r="E250" s="170"/>
      <c r="F250" s="49"/>
      <c r="G250" s="165" t="s">
        <v>29</v>
      </c>
      <c r="H250" s="165" t="s">
        <v>29</v>
      </c>
      <c r="I250" s="165" t="s">
        <v>29</v>
      </c>
      <c r="J250" s="38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</row>
    <row r="251" spans="1:22" ht="15.75" thickBot="1" x14ac:dyDescent="0.3">
      <c r="A251" s="569"/>
      <c r="B251" s="177"/>
      <c r="C251" s="186"/>
      <c r="D251" s="46"/>
      <c r="E251" s="163"/>
      <c r="F251" s="49"/>
      <c r="G251" s="165" t="s">
        <v>29</v>
      </c>
      <c r="H251" s="165" t="s">
        <v>29</v>
      </c>
      <c r="I251" s="165" t="s">
        <v>29</v>
      </c>
      <c r="J251" s="38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</row>
    <row r="252" spans="1:22" ht="15.75" thickBot="1" x14ac:dyDescent="0.3">
      <c r="A252" s="569"/>
      <c r="B252" s="177"/>
      <c r="C252" s="191"/>
      <c r="D252" s="46"/>
      <c r="E252" s="163"/>
      <c r="F252" s="49"/>
      <c r="G252" s="165" t="s">
        <v>29</v>
      </c>
      <c r="H252" s="165" t="s">
        <v>29</v>
      </c>
      <c r="I252" s="165" t="s">
        <v>29</v>
      </c>
      <c r="J252" s="38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</row>
    <row r="253" spans="1:22" ht="15.75" thickBot="1" x14ac:dyDescent="0.3">
      <c r="A253" s="569"/>
      <c r="B253" s="177"/>
      <c r="C253" s="191"/>
      <c r="D253" s="46"/>
      <c r="E253" s="163"/>
      <c r="F253" s="49"/>
      <c r="G253" s="165" t="s">
        <v>29</v>
      </c>
      <c r="H253" s="165" t="s">
        <v>29</v>
      </c>
      <c r="I253" s="165" t="s">
        <v>29</v>
      </c>
      <c r="J253" s="38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</row>
    <row r="254" spans="1:22" ht="15.75" thickBot="1" x14ac:dyDescent="0.3">
      <c r="A254" s="569"/>
      <c r="B254" s="177"/>
      <c r="C254" s="191"/>
      <c r="D254" s="46"/>
      <c r="E254" s="163"/>
      <c r="F254" s="49"/>
      <c r="G254" s="165" t="s">
        <v>29</v>
      </c>
      <c r="H254" s="165" t="s">
        <v>29</v>
      </c>
      <c r="I254" s="165" t="s">
        <v>29</v>
      </c>
      <c r="J254" s="38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</row>
    <row r="255" spans="1:22" ht="15.75" thickBot="1" x14ac:dyDescent="0.3">
      <c r="A255" s="569"/>
      <c r="B255" s="177"/>
      <c r="C255" s="186" t="s">
        <v>122</v>
      </c>
      <c r="D255" s="46"/>
      <c r="E255" s="163" t="s">
        <v>33</v>
      </c>
      <c r="F255" s="49"/>
      <c r="G255" s="165" t="s">
        <v>29</v>
      </c>
      <c r="H255" s="165" t="s">
        <v>29</v>
      </c>
      <c r="I255" s="165" t="s">
        <v>29</v>
      </c>
      <c r="J255" s="38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</row>
    <row r="256" spans="1:22" ht="15.75" thickBot="1" x14ac:dyDescent="0.3">
      <c r="A256" s="569"/>
      <c r="B256" s="177"/>
      <c r="C256" s="191"/>
      <c r="D256" s="46"/>
      <c r="E256" s="163"/>
      <c r="F256" s="49"/>
      <c r="G256" s="165" t="s">
        <v>29</v>
      </c>
      <c r="H256" s="165" t="s">
        <v>29</v>
      </c>
      <c r="I256" s="165" t="s">
        <v>29</v>
      </c>
      <c r="J256" s="38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</row>
    <row r="257" spans="1:22" ht="15.75" thickBot="1" x14ac:dyDescent="0.3">
      <c r="A257" s="569"/>
      <c r="B257" s="177"/>
      <c r="C257" s="191"/>
      <c r="D257" s="46"/>
      <c r="E257" s="163"/>
      <c r="F257" s="49"/>
      <c r="G257" s="165" t="s">
        <v>29</v>
      </c>
      <c r="H257" s="165" t="s">
        <v>29</v>
      </c>
      <c r="I257" s="165" t="s">
        <v>29</v>
      </c>
      <c r="J257" s="38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</row>
    <row r="258" spans="1:22" ht="15.75" thickBot="1" x14ac:dyDescent="0.3">
      <c r="A258" s="569"/>
      <c r="B258" s="177"/>
      <c r="C258" s="186"/>
      <c r="D258" s="46"/>
      <c r="E258" s="163"/>
      <c r="F258" s="49"/>
      <c r="G258" s="165" t="s">
        <v>29</v>
      </c>
      <c r="H258" s="165" t="s">
        <v>29</v>
      </c>
      <c r="I258" s="165" t="s">
        <v>29</v>
      </c>
      <c r="J258" s="38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</row>
    <row r="259" spans="1:22" ht="15.75" thickBot="1" x14ac:dyDescent="0.3">
      <c r="A259" s="569"/>
      <c r="B259" s="177"/>
      <c r="C259" s="191"/>
      <c r="D259" s="46"/>
      <c r="E259" s="163"/>
      <c r="F259" s="49"/>
      <c r="G259" s="165" t="s">
        <v>29</v>
      </c>
      <c r="H259" s="165" t="s">
        <v>29</v>
      </c>
      <c r="I259" s="165" t="s">
        <v>29</v>
      </c>
      <c r="J259" s="38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</row>
    <row r="260" spans="1:22" ht="15.75" thickBot="1" x14ac:dyDescent="0.3">
      <c r="A260" s="569"/>
      <c r="B260" s="177"/>
      <c r="C260" s="191"/>
      <c r="D260" s="46"/>
      <c r="E260" s="163"/>
      <c r="F260" s="49"/>
      <c r="G260" s="165" t="s">
        <v>29</v>
      </c>
      <c r="H260" s="165" t="s">
        <v>29</v>
      </c>
      <c r="I260" s="165" t="s">
        <v>29</v>
      </c>
      <c r="J260" s="38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</row>
    <row r="261" spans="1:22" ht="15.75" thickBot="1" x14ac:dyDescent="0.3">
      <c r="A261" s="569"/>
      <c r="B261" s="177"/>
      <c r="C261" s="191"/>
      <c r="D261" s="46"/>
      <c r="E261" s="163"/>
      <c r="F261" s="49"/>
      <c r="G261" s="165" t="s">
        <v>29</v>
      </c>
      <c r="H261" s="165" t="s">
        <v>29</v>
      </c>
      <c r="I261" s="165" t="s">
        <v>29</v>
      </c>
      <c r="J261" s="38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</row>
    <row r="262" spans="1:22" ht="15.75" thickBot="1" x14ac:dyDescent="0.3">
      <c r="A262" s="569"/>
      <c r="B262" s="177"/>
      <c r="C262" s="191" t="s">
        <v>108</v>
      </c>
      <c r="D262" s="46"/>
      <c r="E262" s="163" t="s">
        <v>33</v>
      </c>
      <c r="F262" s="49"/>
      <c r="G262" s="165" t="s">
        <v>29</v>
      </c>
      <c r="H262" s="165" t="s">
        <v>29</v>
      </c>
      <c r="I262" s="165" t="s">
        <v>29</v>
      </c>
      <c r="J262" s="38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</row>
    <row r="263" spans="1:22" ht="15.75" thickBot="1" x14ac:dyDescent="0.3">
      <c r="A263" s="569"/>
      <c r="B263" s="177"/>
      <c r="C263" s="191"/>
      <c r="D263" s="46"/>
      <c r="E263" s="163"/>
      <c r="F263" s="49"/>
      <c r="G263" s="165"/>
      <c r="H263" s="165"/>
      <c r="I263" s="165"/>
      <c r="J263" s="38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</row>
    <row r="264" spans="1:22" ht="15.75" thickBot="1" x14ac:dyDescent="0.3">
      <c r="A264" s="569"/>
      <c r="B264" s="177"/>
      <c r="C264" s="191"/>
      <c r="D264" s="46"/>
      <c r="E264" s="163"/>
      <c r="F264" s="49"/>
      <c r="G264" s="165"/>
      <c r="H264" s="165"/>
      <c r="I264" s="165"/>
      <c r="J264" s="38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</row>
    <row r="265" spans="1:22" ht="15.75" thickBot="1" x14ac:dyDescent="0.3">
      <c r="A265" s="569"/>
      <c r="B265" s="177"/>
      <c r="C265" s="191"/>
      <c r="D265" s="46"/>
      <c r="E265" s="163"/>
      <c r="F265" s="49"/>
      <c r="G265" s="165"/>
      <c r="H265" s="165"/>
      <c r="I265" s="165"/>
      <c r="J265" s="38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</row>
    <row r="266" spans="1:22" ht="15.75" thickBot="1" x14ac:dyDescent="0.3">
      <c r="A266" s="569"/>
      <c r="B266" s="177"/>
      <c r="C266" s="191"/>
      <c r="D266" s="45"/>
      <c r="E266" s="163"/>
      <c r="F266" s="49"/>
      <c r="G266" s="165"/>
      <c r="H266" s="165"/>
      <c r="I266" s="165"/>
      <c r="J266" s="38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</row>
    <row r="267" spans="1:22" s="172" customFormat="1" ht="15.75" thickBot="1" x14ac:dyDescent="0.3">
      <c r="A267" s="569"/>
      <c r="B267" s="177"/>
      <c r="C267" s="191"/>
      <c r="D267" s="45"/>
      <c r="E267" s="163"/>
      <c r="F267" s="49"/>
      <c r="G267" s="165"/>
      <c r="H267" s="165"/>
      <c r="I267" s="165"/>
      <c r="J267" s="38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</row>
    <row r="268" spans="1:22" s="441" customFormat="1" ht="18" thickBot="1" x14ac:dyDescent="0.3">
      <c r="A268" s="567" t="s">
        <v>126</v>
      </c>
      <c r="B268" s="435" t="s">
        <v>297</v>
      </c>
      <c r="C268" s="436" t="s">
        <v>127</v>
      </c>
      <c r="D268" s="437"/>
      <c r="E268" s="473" t="s">
        <v>92</v>
      </c>
      <c r="F268" s="472"/>
      <c r="G268" s="438" t="s">
        <v>29</v>
      </c>
      <c r="H268" s="438" t="s">
        <v>29</v>
      </c>
      <c r="I268" s="438" t="s">
        <v>29</v>
      </c>
      <c r="J268" s="439"/>
      <c r="K268" s="440"/>
      <c r="L268" s="440"/>
      <c r="M268" s="440"/>
      <c r="N268" s="440"/>
      <c r="O268" s="440"/>
      <c r="P268" s="440"/>
      <c r="Q268" s="440"/>
      <c r="R268" s="440"/>
      <c r="S268" s="440"/>
      <c r="T268" s="440"/>
      <c r="U268" s="440"/>
      <c r="V268" s="440"/>
    </row>
    <row r="269" spans="1:22" s="172" customFormat="1" ht="15.75" customHeight="1" thickBot="1" x14ac:dyDescent="0.3">
      <c r="A269" s="568"/>
      <c r="B269" s="160"/>
      <c r="C269" s="167" t="s">
        <v>191</v>
      </c>
      <c r="D269" s="162"/>
      <c r="E269" s="163" t="s">
        <v>29</v>
      </c>
      <c r="F269" s="47"/>
      <c r="G269" s="165" t="s">
        <v>29</v>
      </c>
      <c r="H269" s="165" t="s">
        <v>29</v>
      </c>
      <c r="I269" s="165" t="s">
        <v>29</v>
      </c>
      <c r="J269" s="38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</row>
    <row r="270" spans="1:22" s="172" customFormat="1" ht="15.75" customHeight="1" thickBot="1" x14ac:dyDescent="0.3">
      <c r="A270" s="568"/>
      <c r="B270" s="168"/>
      <c r="C270" s="186" t="s">
        <v>192</v>
      </c>
      <c r="D270" s="162"/>
      <c r="E270" s="163" t="s">
        <v>29</v>
      </c>
      <c r="F270" s="47"/>
      <c r="G270" s="165" t="s">
        <v>29</v>
      </c>
      <c r="H270" s="165" t="s">
        <v>29</v>
      </c>
      <c r="I270" s="165" t="s">
        <v>29</v>
      </c>
      <c r="J270" s="38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</row>
    <row r="271" spans="1:22" s="172" customFormat="1" ht="15.75" customHeight="1" thickBot="1" x14ac:dyDescent="0.3">
      <c r="A271" s="568"/>
      <c r="B271" s="168"/>
      <c r="C271" s="186"/>
      <c r="D271" s="192"/>
      <c r="E271" s="163"/>
      <c r="F271" s="164"/>
      <c r="G271" s="165"/>
      <c r="H271" s="165"/>
      <c r="I271" s="165"/>
      <c r="J271" s="188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</row>
    <row r="272" spans="1:22" s="172" customFormat="1" ht="15.75" customHeight="1" thickBot="1" x14ac:dyDescent="0.3">
      <c r="A272" s="568"/>
      <c r="B272" s="168"/>
      <c r="C272" s="186"/>
      <c r="D272" s="192"/>
      <c r="E272" s="163"/>
      <c r="F272" s="164"/>
      <c r="G272" s="165"/>
      <c r="H272" s="165"/>
      <c r="I272" s="165"/>
      <c r="J272" s="188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</row>
    <row r="273" spans="1:22" s="172" customFormat="1" ht="15.75" customHeight="1" thickBot="1" x14ac:dyDescent="0.3">
      <c r="A273" s="568"/>
      <c r="B273" s="168"/>
      <c r="C273" s="186"/>
      <c r="D273" s="192"/>
      <c r="E273" s="163"/>
      <c r="F273" s="164"/>
      <c r="G273" s="165"/>
      <c r="H273" s="165"/>
      <c r="I273" s="165"/>
      <c r="J273" s="188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</row>
    <row r="274" spans="1:22" s="172" customFormat="1" ht="15.75" customHeight="1" thickBot="1" x14ac:dyDescent="0.3">
      <c r="A274" s="568"/>
      <c r="B274" s="168"/>
      <c r="C274" s="186"/>
      <c r="D274" s="192"/>
      <c r="E274" s="163"/>
      <c r="F274" s="164"/>
      <c r="G274" s="165"/>
      <c r="H274" s="165"/>
      <c r="I274" s="165"/>
      <c r="J274" s="188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</row>
    <row r="275" spans="1:22" s="172" customFormat="1" ht="15.75" customHeight="1" thickBot="1" x14ac:dyDescent="0.3">
      <c r="A275" s="568"/>
      <c r="B275" s="168"/>
      <c r="C275" s="186"/>
      <c r="D275" s="192"/>
      <c r="E275" s="163"/>
      <c r="F275" s="164"/>
      <c r="G275" s="165"/>
      <c r="H275" s="165"/>
      <c r="I275" s="165"/>
      <c r="J275" s="188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</row>
    <row r="276" spans="1:22" s="172" customFormat="1" ht="15.75" customHeight="1" thickBot="1" x14ac:dyDescent="0.3">
      <c r="A276" s="568"/>
      <c r="B276" s="168"/>
      <c r="C276" s="189"/>
      <c r="D276" s="192"/>
      <c r="E276" s="163"/>
      <c r="F276" s="164"/>
      <c r="G276" s="165"/>
      <c r="H276" s="165"/>
      <c r="I276" s="165"/>
      <c r="J276" s="188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</row>
    <row r="277" spans="1:22" s="172" customFormat="1" ht="18.75" customHeight="1" thickBot="1" x14ac:dyDescent="0.3">
      <c r="A277" s="574"/>
      <c r="B277" s="193"/>
      <c r="C277" s="191"/>
      <c r="D277" s="213"/>
      <c r="E277" s="173"/>
      <c r="F277" s="194"/>
      <c r="G277" s="165"/>
      <c r="H277" s="165"/>
      <c r="I277" s="165"/>
      <c r="J277" s="188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</row>
    <row r="278" spans="1:22" s="224" customFormat="1" ht="15" customHeight="1" x14ac:dyDescent="0.3">
      <c r="A278" s="455"/>
      <c r="B278" s="223"/>
      <c r="D278" s="225"/>
      <c r="E278" s="225"/>
      <c r="F278" s="226"/>
      <c r="G278" s="227"/>
      <c r="H278" s="227"/>
      <c r="I278" s="227"/>
    </row>
    <row r="279" spans="1:22" s="28" customFormat="1" ht="15" customHeight="1" x14ac:dyDescent="0.3">
      <c r="A279" s="228"/>
      <c r="B279" s="229"/>
      <c r="D279" s="230">
        <f>COUNTIF(D5:D277,"yes")</f>
        <v>1</v>
      </c>
      <c r="E279" s="230"/>
      <c r="F279" s="231"/>
      <c r="G279" s="232"/>
      <c r="H279" s="232"/>
      <c r="I279" s="232"/>
      <c r="J279" s="233" t="s">
        <v>21</v>
      </c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</row>
    <row r="280" spans="1:22" s="28" customFormat="1" ht="15" customHeight="1" x14ac:dyDescent="0.3">
      <c r="A280" s="228"/>
      <c r="B280" s="229"/>
      <c r="D280" s="230">
        <f>COUNTIF(D5:D277,"no")</f>
        <v>0</v>
      </c>
      <c r="E280" s="230"/>
      <c r="F280" s="231"/>
      <c r="G280" s="232"/>
      <c r="H280" s="232"/>
      <c r="I280" s="232"/>
      <c r="J280" s="233" t="s">
        <v>5</v>
      </c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</row>
    <row r="281" spans="1:22" s="28" customFormat="1" ht="15" customHeight="1" x14ac:dyDescent="0.3">
      <c r="A281" s="228"/>
      <c r="B281" s="229"/>
      <c r="D281" s="230">
        <f>COUNTIF(D5:D277,"not applicable")</f>
        <v>0</v>
      </c>
      <c r="E281" s="230"/>
      <c r="F281" s="231"/>
      <c r="G281" s="232"/>
      <c r="H281" s="232"/>
      <c r="I281" s="232"/>
      <c r="J281" s="233" t="s">
        <v>22</v>
      </c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</row>
    <row r="282" spans="1:22" s="28" customFormat="1" ht="15" customHeight="1" x14ac:dyDescent="0.3">
      <c r="A282" s="228"/>
      <c r="B282" s="229"/>
      <c r="D282" s="234">
        <f>F281</f>
        <v>0</v>
      </c>
      <c r="E282" s="235"/>
      <c r="F282" s="234"/>
      <c r="G282" s="236"/>
      <c r="H282" s="236"/>
      <c r="I282" s="236"/>
      <c r="J282" s="237" t="s">
        <v>116</v>
      </c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</row>
    <row r="283" spans="1:22" s="28" customFormat="1" ht="15" customHeight="1" x14ac:dyDescent="0.3">
      <c r="A283" s="228"/>
      <c r="B283" s="229"/>
      <c r="D283" s="230">
        <f>COUNTA(B184:B206)</f>
        <v>2</v>
      </c>
      <c r="E283" s="230"/>
      <c r="F283" s="231"/>
      <c r="G283" s="232"/>
      <c r="H283" s="232"/>
      <c r="I283" s="232"/>
      <c r="J283" s="233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</row>
    <row r="284" spans="1:22" s="28" customFormat="1" ht="17.25" x14ac:dyDescent="0.3">
      <c r="A284" s="228"/>
      <c r="B284" s="229"/>
      <c r="D284" s="230"/>
      <c r="E284" s="230"/>
      <c r="F284" s="231"/>
      <c r="G284" s="232"/>
      <c r="H284" s="232"/>
      <c r="I284" s="232"/>
      <c r="J284" s="233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</row>
    <row r="285" spans="1:22" s="238" customFormat="1" ht="15" customHeight="1" x14ac:dyDescent="0.25">
      <c r="B285" s="238" t="s">
        <v>42</v>
      </c>
      <c r="C285" s="397" t="s">
        <v>42</v>
      </c>
      <c r="D285" s="239" t="s">
        <v>55</v>
      </c>
      <c r="E285" s="239"/>
      <c r="F285" s="240"/>
      <c r="G285" s="241"/>
      <c r="H285" s="241"/>
      <c r="I285" s="241"/>
      <c r="L285" s="393"/>
      <c r="M285" s="393"/>
      <c r="N285" s="393"/>
      <c r="O285" s="393"/>
      <c r="P285" s="393"/>
      <c r="Q285" s="393"/>
      <c r="R285" s="393"/>
      <c r="S285" s="393"/>
      <c r="T285" s="393"/>
      <c r="U285" s="393"/>
      <c r="V285" s="393"/>
    </row>
    <row r="286" spans="1:22" s="28" customFormat="1" ht="15" customHeight="1" x14ac:dyDescent="0.3">
      <c r="A286" s="228"/>
      <c r="B286" s="229"/>
      <c r="D286" s="243"/>
      <c r="E286" s="243"/>
      <c r="F286" s="244"/>
      <c r="G286" s="245"/>
      <c r="H286" s="245"/>
      <c r="I286" s="245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</row>
    <row r="287" spans="1:22" s="28" customFormat="1" ht="15" customHeight="1" x14ac:dyDescent="0.3">
      <c r="A287" s="228"/>
      <c r="B287" s="229"/>
      <c r="D287" s="243"/>
      <c r="E287" s="243"/>
      <c r="F287" s="244"/>
      <c r="G287" s="245"/>
      <c r="H287" s="245"/>
      <c r="I287" s="245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</row>
    <row r="288" spans="1:22" s="28" customFormat="1" ht="15" customHeight="1" x14ac:dyDescent="0.3">
      <c r="A288" s="228"/>
      <c r="B288" s="229"/>
      <c r="D288" s="243"/>
      <c r="E288" s="243"/>
      <c r="F288" s="244"/>
      <c r="G288" s="245"/>
      <c r="H288" s="245"/>
      <c r="I288" s="245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</row>
    <row r="289" spans="1:22" s="28" customFormat="1" ht="15" customHeight="1" x14ac:dyDescent="0.3">
      <c r="A289" s="228"/>
      <c r="B289" s="229"/>
      <c r="D289" s="243"/>
      <c r="E289" s="243"/>
      <c r="F289" s="244"/>
      <c r="G289" s="245"/>
      <c r="H289" s="245"/>
      <c r="I289" s="245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</row>
    <row r="290" spans="1:22" s="28" customFormat="1" ht="15" customHeight="1" x14ac:dyDescent="0.3">
      <c r="A290" s="228"/>
      <c r="B290" s="229"/>
      <c r="D290" s="243"/>
      <c r="E290" s="243"/>
      <c r="F290" s="244"/>
      <c r="G290" s="245"/>
      <c r="H290" s="245"/>
      <c r="I290" s="245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</row>
    <row r="291" spans="1:22" s="28" customFormat="1" ht="15" customHeight="1" x14ac:dyDescent="0.3">
      <c r="A291" s="228"/>
      <c r="B291" s="229"/>
      <c r="D291" s="243"/>
      <c r="E291" s="243"/>
      <c r="F291" s="244"/>
      <c r="G291" s="245"/>
      <c r="H291" s="245"/>
      <c r="I291" s="245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</row>
    <row r="292" spans="1:22" s="28" customFormat="1" ht="15" customHeight="1" x14ac:dyDescent="0.3">
      <c r="A292" s="228"/>
      <c r="B292" s="229"/>
      <c r="D292" s="243"/>
      <c r="E292" s="243"/>
      <c r="F292" s="244"/>
      <c r="G292" s="245"/>
      <c r="H292" s="245"/>
      <c r="I292" s="245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</row>
    <row r="293" spans="1:22" s="28" customFormat="1" ht="15" customHeight="1" x14ac:dyDescent="0.3">
      <c r="A293" s="228"/>
      <c r="B293" s="229"/>
      <c r="D293" s="243"/>
      <c r="E293" s="243"/>
      <c r="F293" s="244"/>
      <c r="G293" s="245"/>
      <c r="H293" s="245"/>
      <c r="I293" s="245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</row>
    <row r="294" spans="1:22" s="28" customFormat="1" ht="15" customHeight="1" x14ac:dyDescent="0.3">
      <c r="A294" s="228"/>
      <c r="B294" s="229"/>
      <c r="D294" s="243"/>
      <c r="E294" s="243"/>
      <c r="F294" s="244"/>
      <c r="G294" s="245"/>
      <c r="H294" s="245"/>
      <c r="I294" s="245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</row>
    <row r="295" spans="1:22" s="28" customFormat="1" ht="15" customHeight="1" x14ac:dyDescent="0.3">
      <c r="A295" s="228"/>
      <c r="B295" s="229"/>
      <c r="D295" s="243"/>
      <c r="E295" s="243"/>
      <c r="F295" s="244"/>
      <c r="G295" s="245"/>
      <c r="H295" s="245"/>
      <c r="I295" s="245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</row>
    <row r="296" spans="1:22" s="28" customFormat="1" ht="15" customHeight="1" x14ac:dyDescent="0.3">
      <c r="A296" s="228"/>
      <c r="B296" s="229"/>
      <c r="D296" s="243"/>
      <c r="E296" s="243"/>
      <c r="F296" s="244"/>
      <c r="G296" s="245"/>
      <c r="H296" s="245"/>
      <c r="I296" s="245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</row>
    <row r="297" spans="1:22" s="28" customFormat="1" ht="15" customHeight="1" x14ac:dyDescent="0.3">
      <c r="A297" s="228"/>
      <c r="B297" s="229"/>
      <c r="D297" s="243"/>
      <c r="E297" s="243"/>
      <c r="F297" s="244"/>
      <c r="G297" s="245"/>
      <c r="H297" s="245"/>
      <c r="I297" s="245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</row>
    <row r="298" spans="1:22" s="28" customFormat="1" ht="15" customHeight="1" x14ac:dyDescent="0.3">
      <c r="A298" s="228"/>
      <c r="B298" s="229"/>
      <c r="D298" s="243"/>
      <c r="E298" s="243"/>
      <c r="F298" s="244"/>
      <c r="G298" s="245"/>
      <c r="H298" s="245"/>
      <c r="I298" s="245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</row>
    <row r="299" spans="1:22" s="28" customFormat="1" ht="15" customHeight="1" x14ac:dyDescent="0.3">
      <c r="A299" s="228"/>
      <c r="B299" s="229"/>
      <c r="D299" s="243"/>
      <c r="E299" s="243"/>
      <c r="F299" s="244"/>
      <c r="G299" s="245"/>
      <c r="H299" s="245"/>
      <c r="I299" s="245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</row>
    <row r="300" spans="1:22" s="28" customFormat="1" ht="15" customHeight="1" x14ac:dyDescent="0.3">
      <c r="A300" s="228"/>
      <c r="B300" s="229"/>
      <c r="D300" s="243"/>
      <c r="E300" s="243"/>
      <c r="F300" s="244"/>
      <c r="G300" s="245"/>
      <c r="H300" s="245"/>
      <c r="I300" s="245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</row>
    <row r="301" spans="1:22" s="28" customFormat="1" ht="15" customHeight="1" x14ac:dyDescent="0.3">
      <c r="A301" s="228"/>
      <c r="B301" s="229"/>
      <c r="D301" s="243"/>
      <c r="E301" s="243"/>
      <c r="F301" s="244"/>
      <c r="G301" s="245"/>
      <c r="H301" s="245"/>
      <c r="I301" s="245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</row>
    <row r="302" spans="1:22" s="28" customFormat="1" ht="15" customHeight="1" x14ac:dyDescent="0.3">
      <c r="A302" s="228"/>
      <c r="B302" s="229"/>
      <c r="D302" s="243"/>
      <c r="E302" s="243"/>
      <c r="F302" s="244"/>
      <c r="G302" s="245"/>
      <c r="H302" s="245"/>
      <c r="I302" s="245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</row>
    <row r="303" spans="1:22" s="28" customFormat="1" ht="15" customHeight="1" x14ac:dyDescent="0.3">
      <c r="A303" s="228"/>
      <c r="B303" s="229"/>
      <c r="D303" s="243"/>
      <c r="E303" s="243"/>
      <c r="F303" s="244"/>
      <c r="G303" s="245"/>
      <c r="H303" s="245"/>
      <c r="I303" s="245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</row>
    <row r="304" spans="1:22" s="28" customFormat="1" ht="15" customHeight="1" x14ac:dyDescent="0.3">
      <c r="A304" s="228"/>
      <c r="B304" s="229"/>
      <c r="D304" s="243"/>
      <c r="E304" s="243"/>
      <c r="F304" s="244"/>
      <c r="G304" s="245"/>
      <c r="H304" s="245"/>
      <c r="I304" s="245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</row>
    <row r="305" spans="1:22" s="28" customFormat="1" ht="15" customHeight="1" x14ac:dyDescent="0.3">
      <c r="A305" s="228"/>
      <c r="B305" s="229"/>
      <c r="D305" s="243"/>
      <c r="E305" s="243"/>
      <c r="F305" s="244"/>
      <c r="G305" s="245"/>
      <c r="H305" s="245"/>
      <c r="I305" s="245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</row>
    <row r="306" spans="1:22" s="28" customFormat="1" ht="15" customHeight="1" x14ac:dyDescent="0.3">
      <c r="A306" s="228"/>
      <c r="B306" s="229"/>
      <c r="D306" s="243"/>
      <c r="E306" s="243"/>
      <c r="F306" s="244"/>
      <c r="G306" s="245"/>
      <c r="H306" s="245"/>
      <c r="I306" s="245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</row>
    <row r="307" spans="1:22" s="28" customFormat="1" ht="15" customHeight="1" x14ac:dyDescent="0.3">
      <c r="A307" s="228"/>
      <c r="B307" s="229"/>
      <c r="D307" s="243"/>
      <c r="E307" s="243"/>
      <c r="F307" s="244"/>
      <c r="G307" s="245"/>
      <c r="H307" s="245"/>
      <c r="I307" s="245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</row>
    <row r="308" spans="1:22" s="28" customFormat="1" ht="15" customHeight="1" x14ac:dyDescent="0.3">
      <c r="A308" s="228"/>
      <c r="B308" s="229"/>
      <c r="D308" s="243"/>
      <c r="E308" s="243"/>
      <c r="F308" s="244"/>
      <c r="G308" s="245"/>
      <c r="H308" s="245"/>
      <c r="I308" s="245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</row>
    <row r="309" spans="1:22" s="28" customFormat="1" ht="15" customHeight="1" x14ac:dyDescent="0.3">
      <c r="A309" s="228"/>
      <c r="B309" s="229"/>
      <c r="D309" s="243"/>
      <c r="E309" s="243"/>
      <c r="F309" s="244"/>
      <c r="G309" s="245"/>
      <c r="H309" s="245"/>
      <c r="I309" s="245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</row>
    <row r="310" spans="1:22" s="28" customFormat="1" ht="15" customHeight="1" x14ac:dyDescent="0.3">
      <c r="A310" s="228"/>
      <c r="B310" s="229"/>
      <c r="D310" s="243"/>
      <c r="E310" s="243"/>
      <c r="F310" s="244"/>
      <c r="G310" s="245"/>
      <c r="H310" s="245"/>
      <c r="I310" s="245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</row>
    <row r="311" spans="1:22" s="28" customFormat="1" ht="15" customHeight="1" x14ac:dyDescent="0.3">
      <c r="A311" s="228"/>
      <c r="B311" s="229"/>
      <c r="D311" s="243"/>
      <c r="E311" s="243"/>
      <c r="F311" s="244"/>
      <c r="G311" s="245"/>
      <c r="H311" s="245"/>
      <c r="I311" s="245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</row>
    <row r="312" spans="1:22" s="28" customFormat="1" ht="15" customHeight="1" x14ac:dyDescent="0.3">
      <c r="A312" s="228"/>
      <c r="B312" s="229"/>
      <c r="D312" s="243"/>
      <c r="E312" s="243"/>
      <c r="F312" s="244"/>
      <c r="G312" s="245"/>
      <c r="H312" s="245"/>
      <c r="I312" s="245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</row>
    <row r="313" spans="1:22" s="28" customFormat="1" ht="15" customHeight="1" x14ac:dyDescent="0.3">
      <c r="A313" s="228"/>
      <c r="B313" s="229"/>
      <c r="D313" s="243"/>
      <c r="E313" s="243"/>
      <c r="F313" s="244"/>
      <c r="G313" s="245"/>
      <c r="H313" s="245"/>
      <c r="I313" s="245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</row>
    <row r="314" spans="1:22" s="28" customFormat="1" ht="15" customHeight="1" x14ac:dyDescent="0.3">
      <c r="A314" s="228"/>
      <c r="B314" s="229"/>
      <c r="D314" s="243"/>
      <c r="E314" s="243"/>
      <c r="F314" s="244"/>
      <c r="G314" s="245"/>
      <c r="H314" s="245"/>
      <c r="I314" s="245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</row>
    <row r="315" spans="1:22" s="28" customFormat="1" ht="15" customHeight="1" x14ac:dyDescent="0.3">
      <c r="A315" s="228"/>
      <c r="B315" s="229"/>
      <c r="D315" s="243"/>
      <c r="E315" s="243"/>
      <c r="F315" s="244"/>
      <c r="G315" s="245"/>
      <c r="H315" s="245"/>
      <c r="I315" s="245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</row>
    <row r="316" spans="1:22" s="28" customFormat="1" ht="17.25" x14ac:dyDescent="0.3">
      <c r="A316" s="228"/>
      <c r="B316" s="229"/>
      <c r="D316" s="243"/>
      <c r="E316" s="243"/>
      <c r="F316" s="244"/>
      <c r="G316" s="245"/>
      <c r="H316" s="245"/>
      <c r="I316" s="245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</row>
    <row r="317" spans="1:22" s="28" customFormat="1" ht="17.25" x14ac:dyDescent="0.3">
      <c r="A317" s="228"/>
      <c r="B317" s="229"/>
      <c r="D317" s="243"/>
      <c r="E317" s="243"/>
      <c r="F317" s="244"/>
      <c r="G317" s="245"/>
      <c r="H317" s="245"/>
      <c r="I317" s="245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</row>
    <row r="318" spans="1:22" s="28" customFormat="1" x14ac:dyDescent="0.25">
      <c r="B318" s="229"/>
      <c r="D318" s="243"/>
      <c r="E318" s="243"/>
      <c r="F318" s="244"/>
      <c r="G318" s="245"/>
      <c r="H318" s="245"/>
      <c r="I318" s="245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</row>
    <row r="319" spans="1:22" s="28" customFormat="1" x14ac:dyDescent="0.25">
      <c r="B319" s="229"/>
      <c r="D319" s="243"/>
      <c r="E319" s="243"/>
      <c r="F319" s="244"/>
      <c r="G319" s="245"/>
      <c r="H319" s="245"/>
      <c r="I319" s="245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</row>
    <row r="320" spans="1:22" s="28" customFormat="1" x14ac:dyDescent="0.25">
      <c r="B320" s="229"/>
      <c r="D320" s="243"/>
      <c r="E320" s="243"/>
      <c r="F320" s="244"/>
      <c r="G320" s="245"/>
      <c r="H320" s="245"/>
      <c r="I320" s="245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</row>
    <row r="321" spans="2:22" s="28" customFormat="1" x14ac:dyDescent="0.25">
      <c r="B321" s="229"/>
      <c r="D321" s="243"/>
      <c r="E321" s="243"/>
      <c r="F321" s="244"/>
      <c r="G321" s="245"/>
      <c r="H321" s="245"/>
      <c r="I321" s="245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</row>
    <row r="322" spans="2:22" s="28" customFormat="1" x14ac:dyDescent="0.25">
      <c r="B322" s="229"/>
      <c r="D322" s="243"/>
      <c r="E322" s="243"/>
      <c r="F322" s="244"/>
      <c r="G322" s="245"/>
      <c r="H322" s="245"/>
      <c r="I322" s="245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</row>
    <row r="323" spans="2:22" s="28" customFormat="1" x14ac:dyDescent="0.25">
      <c r="B323" s="229"/>
      <c r="D323" s="243"/>
      <c r="E323" s="243"/>
      <c r="F323" s="244"/>
      <c r="G323" s="245"/>
      <c r="H323" s="245"/>
      <c r="I323" s="245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</row>
    <row r="324" spans="2:22" s="28" customFormat="1" x14ac:dyDescent="0.25">
      <c r="B324" s="229"/>
      <c r="D324" s="243"/>
      <c r="E324" s="243"/>
      <c r="F324" s="244"/>
      <c r="G324" s="245"/>
      <c r="H324" s="245"/>
      <c r="I324" s="245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</row>
    <row r="325" spans="2:22" s="28" customFormat="1" x14ac:dyDescent="0.25">
      <c r="B325" s="229"/>
      <c r="D325" s="243"/>
      <c r="E325" s="243"/>
      <c r="F325" s="244"/>
      <c r="G325" s="245"/>
      <c r="H325" s="245"/>
      <c r="I325" s="245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</row>
    <row r="326" spans="2:22" s="28" customFormat="1" x14ac:dyDescent="0.25">
      <c r="B326" s="229"/>
      <c r="D326" s="243"/>
      <c r="E326" s="243"/>
      <c r="F326" s="244"/>
      <c r="G326" s="245"/>
      <c r="H326" s="245"/>
      <c r="I326" s="245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</row>
    <row r="327" spans="2:22" s="28" customFormat="1" x14ac:dyDescent="0.25">
      <c r="B327" s="229"/>
      <c r="D327" s="243"/>
      <c r="E327" s="243"/>
      <c r="F327" s="244"/>
      <c r="G327" s="245"/>
      <c r="H327" s="245"/>
      <c r="I327" s="245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</row>
    <row r="328" spans="2:22" s="28" customFormat="1" x14ac:dyDescent="0.25">
      <c r="B328" s="229"/>
      <c r="D328" s="243"/>
      <c r="E328" s="243"/>
      <c r="F328" s="244"/>
      <c r="G328" s="245"/>
      <c r="H328" s="245"/>
      <c r="I328" s="245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</row>
    <row r="329" spans="2:22" s="28" customFormat="1" x14ac:dyDescent="0.25">
      <c r="B329" s="229"/>
      <c r="D329" s="243"/>
      <c r="E329" s="243"/>
      <c r="F329" s="244"/>
      <c r="G329" s="245"/>
      <c r="H329" s="245"/>
      <c r="I329" s="245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</row>
    <row r="330" spans="2:22" s="28" customFormat="1" x14ac:dyDescent="0.25">
      <c r="B330" s="229"/>
      <c r="D330" s="243"/>
      <c r="E330" s="243"/>
      <c r="F330" s="244"/>
      <c r="G330" s="245"/>
      <c r="H330" s="245"/>
      <c r="I330" s="245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</row>
    <row r="331" spans="2:22" s="28" customFormat="1" x14ac:dyDescent="0.25">
      <c r="B331" s="229"/>
      <c r="D331" s="243"/>
      <c r="E331" s="243"/>
      <c r="F331" s="244"/>
      <c r="G331" s="245"/>
      <c r="H331" s="245"/>
      <c r="I331" s="245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</row>
    <row r="332" spans="2:22" s="28" customFormat="1" x14ac:dyDescent="0.25">
      <c r="B332" s="229"/>
      <c r="D332" s="243"/>
      <c r="E332" s="243"/>
      <c r="F332" s="244"/>
      <c r="G332" s="245"/>
      <c r="H332" s="245"/>
      <c r="I332" s="245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</row>
    <row r="333" spans="2:22" s="28" customFormat="1" x14ac:dyDescent="0.25">
      <c r="B333" s="229"/>
      <c r="D333" s="243"/>
      <c r="E333" s="243"/>
      <c r="F333" s="244"/>
      <c r="G333" s="245"/>
      <c r="H333" s="245"/>
      <c r="I333" s="245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</row>
    <row r="334" spans="2:22" s="28" customFormat="1" x14ac:dyDescent="0.25">
      <c r="B334" s="229"/>
      <c r="D334" s="243"/>
      <c r="E334" s="243"/>
      <c r="F334" s="244"/>
      <c r="G334" s="245"/>
      <c r="H334" s="245"/>
      <c r="I334" s="245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</row>
  </sheetData>
  <protectedRanges>
    <protectedRange password="CF2F" sqref="G57:I134 G198:I217" name="Intervallo4"/>
    <protectedRange password="CF2F" sqref="J89:J99 J101:J270 J5:J87" name="Intervallo3"/>
    <protectedRange password="CF2F" sqref="D6:D270" name="Intervallo2"/>
    <protectedRange password="CF2F" sqref="F48:F53 F137:F148 F162:F168 F180:F182 F256:F270 F33:F41 F57:F66 F184:F219 F74:F76 F89:F134 F6 F8:F27" name="Intervallo1"/>
    <protectedRange password="CF2F" sqref="F67:F73" name="Intervallo1_1"/>
    <protectedRange password="CF2F" sqref="F77:F88" name="Intervallo1_2"/>
    <protectedRange password="CF2F" sqref="J88" name="Intervallo3_1"/>
    <protectedRange password="CF2F" sqref="J100" name="Intervallo3_2"/>
    <protectedRange password="CF2F" sqref="F152:F161" name="Intervallo1_3"/>
    <protectedRange password="CF2F" sqref="F172:F179" name="Intervallo1_4"/>
    <protectedRange password="CF2F" sqref="F220:F255" name="Intervallo1_5"/>
    <protectedRange password="CF2F" sqref="F7" name="Intervallo1_1_1"/>
  </protectedRanges>
  <dataConsolidate/>
  <customSheetViews>
    <customSheetView guid="{18D66124-A7C6-4255-A409-51A7F389ACAB}" printArea="1" hiddenRows="1" hiddenColumns="1">
      <pane ySplit="4" topLeftCell="A5" activePane="bottomLeft" state="frozen"/>
      <selection pane="bottomLeft" activeCell="K314" sqref="K314"/>
      <pageMargins left="0.7" right="0.7" top="0.75" bottom="0.75" header="0.3" footer="0.3"/>
      <pageSetup paperSize="9" scale="75" orientation="portrait" r:id="rId1"/>
    </customSheetView>
  </customSheetViews>
  <mergeCells count="18">
    <mergeCell ref="A220:A267"/>
    <mergeCell ref="A268:A277"/>
    <mergeCell ref="A108:A122"/>
    <mergeCell ref="A4:B4"/>
    <mergeCell ref="A6:A30"/>
    <mergeCell ref="A57:A62"/>
    <mergeCell ref="G3:I3"/>
    <mergeCell ref="A198:A206"/>
    <mergeCell ref="A207:A218"/>
    <mergeCell ref="A32:A47"/>
    <mergeCell ref="A64:A73"/>
    <mergeCell ref="A99:A107"/>
    <mergeCell ref="A123:A133"/>
    <mergeCell ref="A184:A197"/>
    <mergeCell ref="A48:A55"/>
    <mergeCell ref="A77:A89"/>
    <mergeCell ref="A90:A98"/>
    <mergeCell ref="A144:A150"/>
  </mergeCells>
  <dataValidations count="20">
    <dataValidation type="list" allowBlank="1" showInputMessage="1" showErrorMessage="1" errorTitle="ERRORE COMPILAZIONE" error="Selezionare sì / no / N.A. dal menù a tendina." promptTitle="..." sqref="D149:D150 D277 D170" xr:uid="{00000000-0002-0000-0300-000000000000}">
      <formula1>#REF!</formula1>
    </dataValidation>
    <dataValidation type="list" allowBlank="1" showInputMessage="1" showErrorMessage="1" errorTitle="ATTENZIONE" error="Scegliere la risposta dal menù a tendina" sqref="D142:D143" xr:uid="{00000000-0002-0000-0300-000001000000}">
      <formula1>$AA$18:$AA$19</formula1>
    </dataValidation>
    <dataValidation type="list" allowBlank="1" showInputMessage="1" showErrorMessage="1" errorTitle="ERRORE COMPILAZIONE" error="Selezionare sì / no / N.A. dal menù a tendina." promptTitle="..." sqref="D142:D143" xr:uid="{00000000-0002-0000-0300-000002000000}">
      <formula1>$AA$18:$AA$19</formula1>
    </dataValidation>
    <dataValidation type="list" allowBlank="1" showInputMessage="1" showErrorMessage="1" errorTitle="ATTENZIONE" error="Scegliere la risposta dal menù a tendina" sqref="D149:D150 D170" xr:uid="{00000000-0002-0000-0300-000003000000}">
      <formula1>#REF!</formula1>
    </dataValidation>
    <dataValidation allowBlank="1" showInputMessage="1" showErrorMessage="1" errorTitle="ATTENZIONE" error="Scegliere la risposta dal menù a tendina" sqref="D7:D13 D29:D30 D32 D38 D268:D270 D43:D47 D169" xr:uid="{00000000-0002-0000-0300-000004000000}"/>
    <dataValidation type="list" allowBlank="1" showInputMessage="1" showErrorMessage="1" errorTitle="ATTENZIONE" error="Scegliere la risposta dal menù a tendina" sqref="D123:D135 D137:D141 D6 D55 D172:D182 D144:D148 D152:D168 D220:D265 D33:D37 D31 D39:D42 D14:D28 D48:D53 D184 D188:D218 D57:D121" xr:uid="{00000000-0002-0000-0300-000007000000}">
      <formula1>$AC$14:$AC$16</formula1>
    </dataValidation>
    <dataValidation type="list" allowBlank="1" showInputMessage="1" showErrorMessage="1" errorTitle="ERRORE COMPILAZIONE" error="Selezionare sì / no / N.A. dal menù a tendina." promptTitle="..." sqref="D123:D135 D172:D182 F105 D137:D141 D6 D55 D144:D148 D152:D168 D220:D265 D33:D37 D199:D218 D31 D39:D42 D14:D28 D48:D53 D188:D197 D184 D57:D121" xr:uid="{00000000-0002-0000-0300-000008000000}">
      <formula1>$AC$14:$AC$16</formula1>
    </dataValidation>
    <dataValidation type="list" allowBlank="1" showInputMessage="1" showErrorMessage="1" errorTitle="ATTENZIONE" error="Scegliere la risposta dal menù a tendina" sqref="F105 F184 F198 F269:F270" xr:uid="{00000000-0002-0000-0300-000009000000}">
      <formula1>$AC$14:$AC$15</formula1>
    </dataValidation>
    <dataValidation type="list" allowBlank="1" showInputMessage="1" showErrorMessage="1" errorTitle="ERRORE COMPILAZIONE" error="Selezionare sì / no / N.A. dal menù a tendina." promptTitle="..." sqref="F198 F269:F270" xr:uid="{00000000-0002-0000-0300-00000A000000}">
      <formula1>$AC$14:$AC$15</formula1>
    </dataValidation>
    <dataValidation type="list" allowBlank="1" showInputMessage="1" showErrorMessage="1" errorTitle="ERRORE COMPILAZIONE" error="Selezionare sì / no / N.A. dal menù a tendina." promptTitle="..." sqref="F184" xr:uid="{00000000-0002-0000-0300-00000B000000}">
      <formula1>$AC$14:$AC$17</formula1>
    </dataValidation>
    <dataValidation type="list" allowBlank="1" showInputMessage="1" showErrorMessage="1" errorTitle="ATTENZIONE" error="Scegliere la risposta dal menù a tendina" sqref="D122" xr:uid="{00000000-0002-0000-0300-00000C000000}">
      <formula1>$AD$19:$AD$33</formula1>
    </dataValidation>
    <dataValidation type="list" allowBlank="1" showInputMessage="1" showErrorMessage="1" errorTitle="ERRORE COMPILAZIONE" error="Selezionare sì / no / N.A. dal menù a tendina." promptTitle="..." sqref="D122" xr:uid="{00000000-0002-0000-0300-00000D000000}">
      <formula1>$AD$19:$AD$33</formula1>
    </dataValidation>
    <dataValidation type="list" allowBlank="1" showInputMessage="1" showErrorMessage="1" errorTitle="ATTENZIONE" error="Scegliere la risposta dal menù a tendina" sqref="D271:D277 D266:D267" xr:uid="{00000000-0002-0000-0300-00000E000000}">
      <formula1>$AD$11:$AD$21</formula1>
    </dataValidation>
    <dataValidation type="list" allowBlank="1" showInputMessage="1" showErrorMessage="1" errorTitle="ERRORE COMPILAZIONE" error="Selezionare sì / no / N.A. dal menù a tendina." promptTitle="..." sqref="D266:D267 D271:D276" xr:uid="{00000000-0002-0000-0300-00000F000000}">
      <formula1>$AD$11:$AD$21</formula1>
    </dataValidation>
    <dataValidation allowBlank="1" showInputMessage="1" showErrorMessage="1" errorTitle="ERRORE COMPILAZIONE" error="Selezionare sì / no / N.A. dal menù a tendina." promptTitle="..." sqref="D54" xr:uid="{00000000-0002-0000-0300-000010000000}"/>
    <dataValidation type="list" allowBlank="1" showInputMessage="1" showErrorMessage="1" errorTitle="ATTENZIONE" error="Scegliere la risposta dal menù a tendina" sqref="D185" xr:uid="{00000000-0002-0000-0300-000011000000}">
      <formula1>$AI$15:$AI$17</formula1>
    </dataValidation>
    <dataValidation type="list" allowBlank="1" showInputMessage="1" showErrorMessage="1" errorTitle="ERRORE COMPILAZIONE" error="Selezionare sì / no / N.A. dal menù a tendina." promptTitle="..." sqref="D185" xr:uid="{00000000-0002-0000-0300-000012000000}">
      <formula1>$AI$15:$AI$17</formula1>
    </dataValidation>
    <dataValidation type="list" allowBlank="1" showInputMessage="1" showErrorMessage="1" sqref="E33" xr:uid="{B5D16F1A-882A-41D2-B97A-4ABAAE033D04}">
      <formula1>"Sm3, kWh"</formula1>
    </dataValidation>
    <dataValidation type="list" allowBlank="1" showInputMessage="1" showErrorMessage="1" sqref="E34:E36" xr:uid="{83088A7E-5087-4FD5-90DF-7F92DEEB9952}">
      <formula1>"kg, kWh"</formula1>
    </dataValidation>
    <dataValidation type="list" allowBlank="1" showInputMessage="1" showErrorMessage="1" promptTitle="COUNTRY" prompt="Please, choose the country where the building is." sqref="F7" xr:uid="{582F4A20-A249-4221-800D-6C74FBB06ECE}">
      <formula1>"Albania, Croatia, Italy, Montenegro, Bosnia Herzegovina, Slovenia"</formula1>
    </dataValidation>
  </dataValidations>
  <pageMargins left="0.7" right="0.7" top="0.75" bottom="0.75" header="0.3" footer="0.3"/>
  <pageSetup paperSize="9" scale="75" orientation="portrait" r:id="rId2"/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X367"/>
  <sheetViews>
    <sheetView zoomScaleNormal="80" workbookViewId="0">
      <pane xSplit="2" ySplit="4" topLeftCell="C29" activePane="bottomRight" state="frozen"/>
      <selection pane="topRight" activeCell="C1" sqref="C1"/>
      <selection pane="bottomLeft" activeCell="A5" sqref="A5"/>
      <selection pane="bottomRight" activeCell="D44" sqref="D44"/>
    </sheetView>
  </sheetViews>
  <sheetFormatPr defaultColWidth="9.140625" defaultRowHeight="15" x14ac:dyDescent="0.25"/>
  <cols>
    <col min="1" max="1" width="4.28515625" style="246" customWidth="1"/>
    <col min="2" max="2" width="58.7109375" style="366" customWidth="1"/>
    <col min="3" max="3" width="8" style="247" customWidth="1"/>
    <col min="4" max="4" width="16.85546875" style="248" customWidth="1"/>
    <col min="5" max="7" width="11.140625" style="359" customWidth="1"/>
    <col min="8" max="8" width="9.140625" style="246" customWidth="1"/>
    <col min="9" max="9" width="17.85546875" style="360" customWidth="1"/>
    <col min="10" max="10" width="13.140625" style="29" customWidth="1"/>
    <col min="11" max="11" width="12.42578125" style="29" customWidth="1"/>
    <col min="12" max="12" width="12.28515625" style="29" customWidth="1"/>
    <col min="13" max="14" width="12.85546875" style="29" customWidth="1"/>
    <col min="15" max="15" width="13.28515625" style="29" customWidth="1"/>
    <col min="16" max="16" width="14" style="29" customWidth="1"/>
    <col min="17" max="17" width="13.85546875" style="29" customWidth="1"/>
    <col min="18" max="18" width="14.42578125" style="29" customWidth="1"/>
    <col min="19" max="19" width="12.140625" style="29" customWidth="1"/>
    <col min="20" max="20" width="13.28515625" style="29" customWidth="1"/>
    <col min="21" max="21" width="9.140625" style="29" customWidth="1"/>
    <col min="22" max="22" width="12.85546875" style="29" bestFit="1" customWidth="1"/>
    <col min="23" max="23" width="12.7109375" style="29" bestFit="1" customWidth="1"/>
    <col min="24" max="24" width="12" style="29" bestFit="1" customWidth="1"/>
    <col min="25" max="25" width="9.140625" style="29"/>
    <col min="26" max="26" width="9.140625" style="360"/>
    <col min="27" max="38" width="9.140625" style="29"/>
    <col min="39" max="39" width="10.28515625" style="29" customWidth="1"/>
    <col min="40" max="75" width="9.140625" style="29"/>
    <col min="76" max="76" width="9.140625" style="360"/>
    <col min="77" max="77" width="10.28515625" style="172" bestFit="1" customWidth="1"/>
    <col min="78" max="78" width="9.85546875" style="29" bestFit="1" customWidth="1"/>
    <col min="79" max="79" width="11.42578125" style="29" bestFit="1" customWidth="1"/>
    <col min="80" max="90" width="9.28515625" style="29" bestFit="1" customWidth="1"/>
    <col min="91" max="91" width="10.28515625" style="29" bestFit="1" customWidth="1"/>
    <col min="92" max="93" width="9.140625" style="29"/>
    <col min="94" max="94" width="9.85546875" style="361" bestFit="1" customWidth="1"/>
    <col min="95" max="95" width="9.85546875" style="29" bestFit="1" customWidth="1"/>
    <col min="96" max="108" width="9.28515625" style="29" bestFit="1" customWidth="1"/>
    <col min="109" max="109" width="12.28515625" style="29" customWidth="1"/>
    <col min="110" max="110" width="10.5703125" style="360" customWidth="1"/>
    <col min="111" max="111" width="10.28515625" style="361" bestFit="1" customWidth="1"/>
    <col min="112" max="112" width="9.85546875" style="29" bestFit="1" customWidth="1"/>
    <col min="113" max="113" width="11.42578125" style="29" bestFit="1" customWidth="1"/>
    <col min="114" max="122" width="9.28515625" style="29" bestFit="1" customWidth="1"/>
    <col min="123" max="123" width="9.7109375" style="29" customWidth="1"/>
    <col min="124" max="124" width="9.28515625" style="29" bestFit="1" customWidth="1"/>
    <col min="125" max="125" width="10.28515625" style="29" bestFit="1" customWidth="1"/>
    <col min="126" max="16384" width="9.140625" style="29"/>
  </cols>
  <sheetData>
    <row r="1" spans="1:154" s="120" customFormat="1" ht="27.75" customHeight="1" x14ac:dyDescent="0.25">
      <c r="A1" s="120" t="s">
        <v>233</v>
      </c>
      <c r="B1" s="254"/>
      <c r="C1" s="121"/>
      <c r="D1" s="122"/>
      <c r="E1" s="255"/>
      <c r="F1" s="255"/>
      <c r="G1" s="255"/>
      <c r="H1" s="121"/>
      <c r="I1" s="256"/>
      <c r="Z1" s="256"/>
      <c r="BX1" s="256"/>
      <c r="BY1" s="257"/>
      <c r="CP1" s="258"/>
      <c r="DF1" s="256"/>
      <c r="DG1" s="258"/>
    </row>
    <row r="2" spans="1:154" s="28" customFormat="1" ht="37.5" customHeight="1" thickBot="1" x14ac:dyDescent="0.4">
      <c r="A2" s="125"/>
      <c r="B2" s="126"/>
      <c r="C2" s="127"/>
      <c r="D2" s="128" t="s">
        <v>93</v>
      </c>
      <c r="E2" s="259"/>
      <c r="F2" s="259"/>
      <c r="G2" s="259"/>
      <c r="H2" s="229"/>
      <c r="I2" s="260"/>
      <c r="J2" s="261" t="s">
        <v>237</v>
      </c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262"/>
      <c r="AA2" s="263" t="s">
        <v>239</v>
      </c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166"/>
      <c r="AQ2" s="166"/>
      <c r="AR2" s="263" t="s">
        <v>238</v>
      </c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166"/>
      <c r="BH2" s="263" t="s">
        <v>256</v>
      </c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166"/>
      <c r="BX2" s="262"/>
      <c r="BY2" s="265" t="s">
        <v>240</v>
      </c>
      <c r="BZ2" s="266"/>
      <c r="CA2" s="266"/>
      <c r="CB2" s="266"/>
      <c r="CC2" s="266"/>
      <c r="CD2" s="266"/>
      <c r="CE2" s="266"/>
      <c r="CF2" s="266"/>
      <c r="CG2" s="266"/>
      <c r="CH2" s="266"/>
      <c r="CI2" s="266"/>
      <c r="CJ2" s="266"/>
      <c r="CK2" s="266"/>
      <c r="CL2" s="266"/>
      <c r="CM2" s="266"/>
      <c r="CN2" s="266"/>
      <c r="CO2" s="266"/>
      <c r="CP2" s="265" t="s">
        <v>241</v>
      </c>
      <c r="CQ2" s="266"/>
      <c r="CR2" s="266"/>
      <c r="CS2" s="266"/>
      <c r="CT2" s="266"/>
      <c r="CU2" s="266"/>
      <c r="CV2" s="266"/>
      <c r="CW2" s="266"/>
      <c r="CX2" s="266"/>
      <c r="CY2" s="266"/>
      <c r="CZ2" s="266"/>
      <c r="DA2" s="266"/>
      <c r="DB2" s="266"/>
      <c r="DC2" s="266"/>
      <c r="DD2" s="266"/>
      <c r="DE2" s="166"/>
      <c r="DF2" s="262"/>
      <c r="DG2" s="267" t="s">
        <v>242</v>
      </c>
      <c r="DH2" s="166"/>
      <c r="DI2" s="166"/>
      <c r="DJ2" s="166"/>
      <c r="DK2" s="166"/>
      <c r="DL2" s="166"/>
      <c r="DM2" s="166"/>
      <c r="DN2" s="166"/>
      <c r="DO2" s="166"/>
      <c r="DP2" s="166"/>
      <c r="DQ2" s="166"/>
      <c r="DR2" s="166"/>
      <c r="DS2" s="166"/>
      <c r="DT2" s="166"/>
      <c r="DU2" s="166"/>
      <c r="DV2" s="166"/>
      <c r="DW2" s="166"/>
      <c r="DX2" s="166"/>
      <c r="DY2" s="166"/>
      <c r="DZ2" s="166"/>
      <c r="EA2" s="166"/>
      <c r="EB2" s="166"/>
      <c r="EC2" s="166"/>
      <c r="ED2" s="166"/>
      <c r="EE2" s="166"/>
      <c r="EF2" s="166"/>
      <c r="EG2" s="166"/>
      <c r="EH2" s="166"/>
      <c r="EI2" s="166"/>
      <c r="EJ2" s="166"/>
      <c r="EK2" s="166"/>
      <c r="EL2" s="166"/>
      <c r="EM2" s="166"/>
      <c r="EN2" s="166"/>
      <c r="EO2" s="166"/>
      <c r="EP2" s="166"/>
      <c r="EQ2" s="166"/>
      <c r="ER2" s="166"/>
      <c r="ES2" s="166"/>
      <c r="ET2" s="166"/>
      <c r="EU2" s="166"/>
      <c r="EV2" s="166"/>
      <c r="EW2" s="166"/>
      <c r="EX2" s="166"/>
    </row>
    <row r="3" spans="1:154" s="280" customFormat="1" ht="12.75" customHeight="1" thickTop="1" x14ac:dyDescent="0.25">
      <c r="A3" s="268"/>
      <c r="B3" s="269"/>
      <c r="C3" s="270"/>
      <c r="D3" s="271"/>
      <c r="E3" s="576" t="s">
        <v>83</v>
      </c>
      <c r="F3" s="576"/>
      <c r="G3" s="576"/>
      <c r="H3" s="268"/>
      <c r="I3" s="272"/>
      <c r="J3" s="273" t="s">
        <v>129</v>
      </c>
      <c r="K3" s="273" t="s">
        <v>130</v>
      </c>
      <c r="L3" s="273" t="s">
        <v>131</v>
      </c>
      <c r="M3" s="273" t="s">
        <v>132</v>
      </c>
      <c r="N3" s="273" t="s">
        <v>133</v>
      </c>
      <c r="O3" s="273" t="s">
        <v>134</v>
      </c>
      <c r="P3" s="273" t="s">
        <v>135</v>
      </c>
      <c r="Q3" s="273" t="s">
        <v>136</v>
      </c>
      <c r="R3" s="273" t="s">
        <v>137</v>
      </c>
      <c r="S3" s="273" t="s">
        <v>138</v>
      </c>
      <c r="T3" s="273" t="s">
        <v>139</v>
      </c>
      <c r="U3" s="273" t="s">
        <v>140</v>
      </c>
      <c r="V3" s="273" t="s">
        <v>141</v>
      </c>
      <c r="W3" s="273" t="s">
        <v>142</v>
      </c>
      <c r="X3" s="273" t="s">
        <v>143</v>
      </c>
      <c r="Y3" s="273"/>
      <c r="Z3" s="274"/>
      <c r="AA3" s="275" t="str">
        <f t="shared" ref="AA3:AO4" si="0">J3</f>
        <v>Climate change</v>
      </c>
      <c r="AB3" s="275" t="str">
        <f t="shared" si="0"/>
        <v>Ozone depletion</v>
      </c>
      <c r="AC3" s="275" t="str">
        <f t="shared" si="0"/>
        <v>Freshwater ecotoxicity</v>
      </c>
      <c r="AD3" s="275" t="str">
        <f t="shared" si="0"/>
        <v>Human toxicity, cancer effects</v>
      </c>
      <c r="AE3" s="275" t="str">
        <f t="shared" si="0"/>
        <v>Human toxicity, non-cancer effects</v>
      </c>
      <c r="AF3" s="275" t="str">
        <f t="shared" si="0"/>
        <v>Particulate matter</v>
      </c>
      <c r="AG3" s="275" t="str">
        <f t="shared" si="0"/>
        <v>Ionizing radiation HH</v>
      </c>
      <c r="AH3" s="275" t="str">
        <f t="shared" si="0"/>
        <v>Photochemical ozone formation</v>
      </c>
      <c r="AI3" s="275" t="str">
        <f t="shared" si="0"/>
        <v>Acidification</v>
      </c>
      <c r="AJ3" s="275" t="str">
        <f t="shared" si="0"/>
        <v>Terrestrial eutrophication</v>
      </c>
      <c r="AK3" s="275" t="str">
        <f t="shared" si="0"/>
        <v>Freshwater eutrophication</v>
      </c>
      <c r="AL3" s="275" t="str">
        <f t="shared" si="0"/>
        <v>Marine eutrophication</v>
      </c>
      <c r="AM3" s="275" t="str">
        <f t="shared" si="0"/>
        <v>Water resource depletion</v>
      </c>
      <c r="AN3" s="275" t="str">
        <f t="shared" si="0"/>
        <v>Mineral, fossil &amp; ren resource depletion</v>
      </c>
      <c r="AO3" s="275" t="str">
        <f t="shared" si="0"/>
        <v>Land use</v>
      </c>
      <c r="AP3" s="276"/>
      <c r="AQ3" s="276"/>
      <c r="AR3" s="275" t="str">
        <f t="shared" ref="AR3:BF4" si="1">AA3</f>
        <v>Climate change</v>
      </c>
      <c r="AS3" s="275" t="str">
        <f t="shared" si="1"/>
        <v>Ozone depletion</v>
      </c>
      <c r="AT3" s="275" t="str">
        <f t="shared" si="1"/>
        <v>Freshwater ecotoxicity</v>
      </c>
      <c r="AU3" s="275" t="str">
        <f t="shared" si="1"/>
        <v>Human toxicity, cancer effects</v>
      </c>
      <c r="AV3" s="275" t="str">
        <f t="shared" si="1"/>
        <v>Human toxicity, non-cancer effects</v>
      </c>
      <c r="AW3" s="275" t="str">
        <f t="shared" si="1"/>
        <v>Particulate matter</v>
      </c>
      <c r="AX3" s="275" t="str">
        <f t="shared" si="1"/>
        <v>Ionizing radiation HH</v>
      </c>
      <c r="AY3" s="275" t="str">
        <f t="shared" si="1"/>
        <v>Photochemical ozone formation</v>
      </c>
      <c r="AZ3" s="275" t="str">
        <f t="shared" si="1"/>
        <v>Acidification</v>
      </c>
      <c r="BA3" s="275" t="str">
        <f t="shared" si="1"/>
        <v>Terrestrial eutrophication</v>
      </c>
      <c r="BB3" s="275" t="str">
        <f t="shared" si="1"/>
        <v>Freshwater eutrophication</v>
      </c>
      <c r="BC3" s="275" t="str">
        <f t="shared" si="1"/>
        <v>Marine eutrophication</v>
      </c>
      <c r="BD3" s="275" t="str">
        <f t="shared" si="1"/>
        <v>Water resource depletion</v>
      </c>
      <c r="BE3" s="275" t="str">
        <f t="shared" si="1"/>
        <v>Mineral, fossil &amp; ren resource depletion</v>
      </c>
      <c r="BF3" s="275" t="str">
        <f t="shared" si="1"/>
        <v>Land use</v>
      </c>
      <c r="BG3" s="276"/>
      <c r="BH3" s="275" t="str">
        <f t="shared" ref="BH3:BV4" si="2">AR3</f>
        <v>Climate change</v>
      </c>
      <c r="BI3" s="275" t="str">
        <f t="shared" si="2"/>
        <v>Ozone depletion</v>
      </c>
      <c r="BJ3" s="275" t="str">
        <f t="shared" si="2"/>
        <v>Freshwater ecotoxicity</v>
      </c>
      <c r="BK3" s="275" t="str">
        <f t="shared" si="2"/>
        <v>Human toxicity, cancer effects</v>
      </c>
      <c r="BL3" s="275" t="str">
        <f t="shared" si="2"/>
        <v>Human toxicity, non-cancer effects</v>
      </c>
      <c r="BM3" s="275" t="str">
        <f t="shared" si="2"/>
        <v>Particulate matter</v>
      </c>
      <c r="BN3" s="275" t="str">
        <f t="shared" si="2"/>
        <v>Ionizing radiation HH</v>
      </c>
      <c r="BO3" s="275" t="str">
        <f t="shared" si="2"/>
        <v>Photochemical ozone formation</v>
      </c>
      <c r="BP3" s="275" t="str">
        <f t="shared" si="2"/>
        <v>Acidification</v>
      </c>
      <c r="BQ3" s="275" t="str">
        <f t="shared" si="2"/>
        <v>Terrestrial eutrophication</v>
      </c>
      <c r="BR3" s="275" t="str">
        <f t="shared" si="2"/>
        <v>Freshwater eutrophication</v>
      </c>
      <c r="BS3" s="275" t="str">
        <f t="shared" si="2"/>
        <v>Marine eutrophication</v>
      </c>
      <c r="BT3" s="275" t="str">
        <f t="shared" si="2"/>
        <v>Water resource depletion</v>
      </c>
      <c r="BU3" s="275" t="str">
        <f t="shared" si="2"/>
        <v>Mineral, fossil &amp; ren resource depletion</v>
      </c>
      <c r="BV3" s="275" t="str">
        <f t="shared" si="2"/>
        <v>Land use</v>
      </c>
      <c r="BW3" s="276"/>
      <c r="BX3" s="277"/>
      <c r="BY3" s="278" t="str">
        <f t="shared" ref="BY3:CM3" si="3">AR3</f>
        <v>Climate change</v>
      </c>
      <c r="BZ3" s="278" t="str">
        <f t="shared" si="3"/>
        <v>Ozone depletion</v>
      </c>
      <c r="CA3" s="278" t="str">
        <f t="shared" si="3"/>
        <v>Freshwater ecotoxicity</v>
      </c>
      <c r="CB3" s="278" t="str">
        <f t="shared" si="3"/>
        <v>Human toxicity, cancer effects</v>
      </c>
      <c r="CC3" s="278" t="str">
        <f t="shared" si="3"/>
        <v>Human toxicity, non-cancer effects</v>
      </c>
      <c r="CD3" s="278" t="str">
        <f t="shared" si="3"/>
        <v>Particulate matter</v>
      </c>
      <c r="CE3" s="278" t="str">
        <f t="shared" si="3"/>
        <v>Ionizing radiation HH</v>
      </c>
      <c r="CF3" s="278" t="str">
        <f t="shared" si="3"/>
        <v>Photochemical ozone formation</v>
      </c>
      <c r="CG3" s="278" t="str">
        <f t="shared" si="3"/>
        <v>Acidification</v>
      </c>
      <c r="CH3" s="278" t="str">
        <f t="shared" si="3"/>
        <v>Terrestrial eutrophication</v>
      </c>
      <c r="CI3" s="278" t="str">
        <f t="shared" si="3"/>
        <v>Freshwater eutrophication</v>
      </c>
      <c r="CJ3" s="278" t="str">
        <f t="shared" si="3"/>
        <v>Marine eutrophication</v>
      </c>
      <c r="CK3" s="278" t="str">
        <f t="shared" si="3"/>
        <v>Water resource depletion</v>
      </c>
      <c r="CL3" s="278" t="str">
        <f t="shared" si="3"/>
        <v>Mineral, fossil &amp; ren resource depletion</v>
      </c>
      <c r="CM3" s="278" t="str">
        <f t="shared" si="3"/>
        <v>Land use</v>
      </c>
      <c r="CN3" s="278"/>
      <c r="CO3" s="278"/>
      <c r="CP3" s="278" t="str">
        <f t="shared" ref="CP3:DD3" si="4">BH3</f>
        <v>Climate change</v>
      </c>
      <c r="CQ3" s="278" t="str">
        <f t="shared" si="4"/>
        <v>Ozone depletion</v>
      </c>
      <c r="CR3" s="278" t="str">
        <f t="shared" si="4"/>
        <v>Freshwater ecotoxicity</v>
      </c>
      <c r="CS3" s="278" t="str">
        <f t="shared" si="4"/>
        <v>Human toxicity, cancer effects</v>
      </c>
      <c r="CT3" s="278" t="str">
        <f t="shared" si="4"/>
        <v>Human toxicity, non-cancer effects</v>
      </c>
      <c r="CU3" s="278" t="str">
        <f t="shared" si="4"/>
        <v>Particulate matter</v>
      </c>
      <c r="CV3" s="278" t="str">
        <f t="shared" si="4"/>
        <v>Ionizing radiation HH</v>
      </c>
      <c r="CW3" s="278" t="str">
        <f t="shared" si="4"/>
        <v>Photochemical ozone formation</v>
      </c>
      <c r="CX3" s="278" t="str">
        <f t="shared" si="4"/>
        <v>Acidification</v>
      </c>
      <c r="CY3" s="278" t="str">
        <f t="shared" si="4"/>
        <v>Terrestrial eutrophication</v>
      </c>
      <c r="CZ3" s="278" t="str">
        <f t="shared" si="4"/>
        <v>Freshwater eutrophication</v>
      </c>
      <c r="DA3" s="278" t="str">
        <f t="shared" si="4"/>
        <v>Marine eutrophication</v>
      </c>
      <c r="DB3" s="278" t="str">
        <f t="shared" si="4"/>
        <v>Water resource depletion</v>
      </c>
      <c r="DC3" s="278" t="str">
        <f t="shared" si="4"/>
        <v>Mineral, fossil &amp; ren resource depletion</v>
      </c>
      <c r="DD3" s="278" t="str">
        <f t="shared" si="4"/>
        <v>Land use</v>
      </c>
      <c r="DE3" s="276"/>
      <c r="DF3" s="277"/>
      <c r="DG3" s="279" t="str">
        <f t="shared" ref="DG3:DU3" si="5">BY3</f>
        <v>Climate change</v>
      </c>
      <c r="DH3" s="279" t="str">
        <f t="shared" si="5"/>
        <v>Ozone depletion</v>
      </c>
      <c r="DI3" s="279" t="str">
        <f t="shared" si="5"/>
        <v>Freshwater ecotoxicity</v>
      </c>
      <c r="DJ3" s="279" t="str">
        <f t="shared" si="5"/>
        <v>Human toxicity, cancer effects</v>
      </c>
      <c r="DK3" s="279" t="str">
        <f t="shared" si="5"/>
        <v>Human toxicity, non-cancer effects</v>
      </c>
      <c r="DL3" s="279" t="str">
        <f t="shared" si="5"/>
        <v>Particulate matter</v>
      </c>
      <c r="DM3" s="279" t="str">
        <f t="shared" si="5"/>
        <v>Ionizing radiation HH</v>
      </c>
      <c r="DN3" s="279" t="str">
        <f t="shared" si="5"/>
        <v>Photochemical ozone formation</v>
      </c>
      <c r="DO3" s="279" t="str">
        <f t="shared" si="5"/>
        <v>Acidification</v>
      </c>
      <c r="DP3" s="279" t="str">
        <f t="shared" si="5"/>
        <v>Terrestrial eutrophication</v>
      </c>
      <c r="DQ3" s="279" t="str">
        <f t="shared" si="5"/>
        <v>Freshwater eutrophication</v>
      </c>
      <c r="DR3" s="279" t="str">
        <f t="shared" si="5"/>
        <v>Marine eutrophication</v>
      </c>
      <c r="DS3" s="279" t="str">
        <f t="shared" si="5"/>
        <v>Water resource depletion</v>
      </c>
      <c r="DT3" s="279" t="str">
        <f t="shared" si="5"/>
        <v>Mineral, fossil &amp; ren resource depletion</v>
      </c>
      <c r="DU3" s="279" t="str">
        <f t="shared" si="5"/>
        <v>Land use</v>
      </c>
      <c r="DV3" s="276"/>
      <c r="DW3" s="276"/>
      <c r="DX3" s="276"/>
      <c r="DY3" s="276"/>
      <c r="DZ3" s="276"/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276"/>
      <c r="EL3" s="276"/>
      <c r="EM3" s="276"/>
      <c r="EN3" s="276"/>
      <c r="EO3" s="276"/>
      <c r="EP3" s="276"/>
      <c r="EQ3" s="276"/>
      <c r="ER3" s="276"/>
      <c r="ES3" s="276"/>
      <c r="ET3" s="276"/>
      <c r="EU3" s="276"/>
      <c r="EV3" s="276"/>
      <c r="EW3" s="276"/>
      <c r="EX3" s="276"/>
    </row>
    <row r="4" spans="1:154" s="294" customFormat="1" ht="25.5" customHeight="1" x14ac:dyDescent="0.25">
      <c r="A4" s="281"/>
      <c r="B4" s="282"/>
      <c r="C4" s="283" t="s">
        <v>24</v>
      </c>
      <c r="D4" s="284" t="s">
        <v>23</v>
      </c>
      <c r="E4" s="285" t="s">
        <v>160</v>
      </c>
      <c r="F4" s="285" t="s">
        <v>161</v>
      </c>
      <c r="G4" s="285" t="s">
        <v>162</v>
      </c>
      <c r="H4" s="286"/>
      <c r="I4" s="287"/>
      <c r="J4" s="288" t="s">
        <v>144</v>
      </c>
      <c r="K4" s="288" t="s">
        <v>145</v>
      </c>
      <c r="L4" s="288" t="s">
        <v>146</v>
      </c>
      <c r="M4" s="288" t="s">
        <v>147</v>
      </c>
      <c r="N4" s="288" t="s">
        <v>147</v>
      </c>
      <c r="O4" s="288" t="s">
        <v>148</v>
      </c>
      <c r="P4" s="288" t="s">
        <v>149</v>
      </c>
      <c r="Q4" s="288" t="s">
        <v>150</v>
      </c>
      <c r="R4" s="288" t="s">
        <v>151</v>
      </c>
      <c r="S4" s="288" t="s">
        <v>152</v>
      </c>
      <c r="T4" s="288" t="s">
        <v>153</v>
      </c>
      <c r="U4" s="288" t="s">
        <v>154</v>
      </c>
      <c r="V4" s="288" t="s">
        <v>155</v>
      </c>
      <c r="W4" s="288" t="s">
        <v>156</v>
      </c>
      <c r="X4" s="288" t="s">
        <v>157</v>
      </c>
      <c r="Y4" s="288"/>
      <c r="Z4" s="289"/>
      <c r="AA4" s="264" t="str">
        <f t="shared" si="0"/>
        <v>kg CO2 eq</v>
      </c>
      <c r="AB4" s="264" t="str">
        <f t="shared" si="0"/>
        <v>kg CFC-11 eq</v>
      </c>
      <c r="AC4" s="264" t="str">
        <f t="shared" si="0"/>
        <v>CTUe</v>
      </c>
      <c r="AD4" s="264" t="str">
        <f t="shared" si="0"/>
        <v>CTUh</v>
      </c>
      <c r="AE4" s="264" t="str">
        <f t="shared" si="0"/>
        <v>CTUh</v>
      </c>
      <c r="AF4" s="264" t="str">
        <f t="shared" si="0"/>
        <v>kg PM2.5 eq</v>
      </c>
      <c r="AG4" s="264" t="str">
        <f t="shared" si="0"/>
        <v>kBq U235 eq</v>
      </c>
      <c r="AH4" s="264" t="str">
        <f t="shared" si="0"/>
        <v>kg NMVOC eq</v>
      </c>
      <c r="AI4" s="264" t="str">
        <f t="shared" si="0"/>
        <v>molc H+ eq</v>
      </c>
      <c r="AJ4" s="264" t="str">
        <f t="shared" si="0"/>
        <v>molc N eq</v>
      </c>
      <c r="AK4" s="264" t="str">
        <f t="shared" si="0"/>
        <v>kg P eq</v>
      </c>
      <c r="AL4" s="264" t="str">
        <f t="shared" si="0"/>
        <v>kg N eq</v>
      </c>
      <c r="AM4" s="264" t="str">
        <f t="shared" si="0"/>
        <v>m3 water eq</v>
      </c>
      <c r="AN4" s="264" t="str">
        <f t="shared" si="0"/>
        <v>kg Sb eq</v>
      </c>
      <c r="AO4" s="264" t="str">
        <f t="shared" si="0"/>
        <v>kg C deficit</v>
      </c>
      <c r="AP4" s="290"/>
      <c r="AQ4" s="290"/>
      <c r="AR4" s="264" t="str">
        <f t="shared" si="1"/>
        <v>kg CO2 eq</v>
      </c>
      <c r="AS4" s="264" t="str">
        <f t="shared" si="1"/>
        <v>kg CFC-11 eq</v>
      </c>
      <c r="AT4" s="264" t="str">
        <f t="shared" si="1"/>
        <v>CTUe</v>
      </c>
      <c r="AU4" s="264" t="str">
        <f t="shared" si="1"/>
        <v>CTUh</v>
      </c>
      <c r="AV4" s="264" t="str">
        <f t="shared" si="1"/>
        <v>CTUh</v>
      </c>
      <c r="AW4" s="264" t="str">
        <f t="shared" si="1"/>
        <v>kg PM2.5 eq</v>
      </c>
      <c r="AX4" s="264" t="str">
        <f t="shared" si="1"/>
        <v>kBq U235 eq</v>
      </c>
      <c r="AY4" s="264" t="str">
        <f t="shared" si="1"/>
        <v>kg NMVOC eq</v>
      </c>
      <c r="AZ4" s="264" t="str">
        <f t="shared" si="1"/>
        <v>molc H+ eq</v>
      </c>
      <c r="BA4" s="264" t="str">
        <f t="shared" si="1"/>
        <v>molc N eq</v>
      </c>
      <c r="BB4" s="264" t="str">
        <f t="shared" si="1"/>
        <v>kg P eq</v>
      </c>
      <c r="BC4" s="264" t="str">
        <f t="shared" si="1"/>
        <v>kg N eq</v>
      </c>
      <c r="BD4" s="264" t="str">
        <f t="shared" si="1"/>
        <v>m3 water eq</v>
      </c>
      <c r="BE4" s="264" t="str">
        <f t="shared" si="1"/>
        <v>kg Sb eq</v>
      </c>
      <c r="BF4" s="264" t="str">
        <f t="shared" si="1"/>
        <v>kg C deficit</v>
      </c>
      <c r="BG4" s="290"/>
      <c r="BH4" s="264" t="str">
        <f t="shared" si="2"/>
        <v>kg CO2 eq</v>
      </c>
      <c r="BI4" s="264" t="str">
        <f t="shared" si="2"/>
        <v>kg CFC-11 eq</v>
      </c>
      <c r="BJ4" s="264" t="str">
        <f t="shared" si="2"/>
        <v>CTUe</v>
      </c>
      <c r="BK4" s="264" t="str">
        <f t="shared" si="2"/>
        <v>CTUh</v>
      </c>
      <c r="BL4" s="264" t="str">
        <f t="shared" si="2"/>
        <v>CTUh</v>
      </c>
      <c r="BM4" s="264" t="str">
        <f t="shared" si="2"/>
        <v>kg PM2.5 eq</v>
      </c>
      <c r="BN4" s="264" t="str">
        <f t="shared" si="2"/>
        <v>kBq U235 eq</v>
      </c>
      <c r="BO4" s="264" t="str">
        <f t="shared" si="2"/>
        <v>kg NMVOC eq</v>
      </c>
      <c r="BP4" s="264" t="str">
        <f t="shared" si="2"/>
        <v>molc H+ eq</v>
      </c>
      <c r="BQ4" s="264" t="str">
        <f t="shared" si="2"/>
        <v>molc N eq</v>
      </c>
      <c r="BR4" s="264" t="str">
        <f t="shared" si="2"/>
        <v>kg P eq</v>
      </c>
      <c r="BS4" s="264" t="str">
        <f t="shared" si="2"/>
        <v>kg N eq</v>
      </c>
      <c r="BT4" s="264" t="str">
        <f t="shared" si="2"/>
        <v>m3 water eq</v>
      </c>
      <c r="BU4" s="264" t="str">
        <f t="shared" si="2"/>
        <v>kg Sb eq</v>
      </c>
      <c r="BV4" s="264" t="str">
        <f t="shared" si="2"/>
        <v>kg C deficit</v>
      </c>
      <c r="BW4" s="290"/>
      <c r="BX4" s="291"/>
      <c r="BY4" s="266" t="str">
        <f>BH4</f>
        <v>kg CO2 eq</v>
      </c>
      <c r="BZ4" s="266" t="str">
        <f t="shared" ref="BZ4:CM4" si="6">BI4</f>
        <v>kg CFC-11 eq</v>
      </c>
      <c r="CA4" s="266" t="str">
        <f t="shared" si="6"/>
        <v>CTUe</v>
      </c>
      <c r="CB4" s="266" t="str">
        <f t="shared" si="6"/>
        <v>CTUh</v>
      </c>
      <c r="CC4" s="266" t="str">
        <f t="shared" si="6"/>
        <v>CTUh</v>
      </c>
      <c r="CD4" s="266" t="str">
        <f t="shared" si="6"/>
        <v>kg PM2.5 eq</v>
      </c>
      <c r="CE4" s="266" t="str">
        <f t="shared" si="6"/>
        <v>kBq U235 eq</v>
      </c>
      <c r="CF4" s="266" t="str">
        <f t="shared" si="6"/>
        <v>kg NMVOC eq</v>
      </c>
      <c r="CG4" s="266" t="str">
        <f t="shared" si="6"/>
        <v>molc H+ eq</v>
      </c>
      <c r="CH4" s="266" t="str">
        <f t="shared" si="6"/>
        <v>molc N eq</v>
      </c>
      <c r="CI4" s="266" t="str">
        <f t="shared" si="6"/>
        <v>kg P eq</v>
      </c>
      <c r="CJ4" s="266" t="str">
        <f t="shared" si="6"/>
        <v>kg N eq</v>
      </c>
      <c r="CK4" s="266" t="str">
        <f t="shared" si="6"/>
        <v>m3 water eq</v>
      </c>
      <c r="CL4" s="266" t="str">
        <f t="shared" si="6"/>
        <v>kg Sb eq</v>
      </c>
      <c r="CM4" s="266" t="str">
        <f t="shared" si="6"/>
        <v>kg C deficit</v>
      </c>
      <c r="CN4" s="292"/>
      <c r="CO4" s="292"/>
      <c r="CP4" s="266" t="str">
        <f t="shared" ref="CP4:DD4" si="7">BY4</f>
        <v>kg CO2 eq</v>
      </c>
      <c r="CQ4" s="266" t="str">
        <f t="shared" si="7"/>
        <v>kg CFC-11 eq</v>
      </c>
      <c r="CR4" s="266" t="str">
        <f t="shared" si="7"/>
        <v>CTUe</v>
      </c>
      <c r="CS4" s="266" t="str">
        <f t="shared" si="7"/>
        <v>CTUh</v>
      </c>
      <c r="CT4" s="266" t="str">
        <f t="shared" si="7"/>
        <v>CTUh</v>
      </c>
      <c r="CU4" s="266" t="str">
        <f t="shared" si="7"/>
        <v>kg PM2.5 eq</v>
      </c>
      <c r="CV4" s="266" t="str">
        <f t="shared" si="7"/>
        <v>kBq U235 eq</v>
      </c>
      <c r="CW4" s="266" t="str">
        <f t="shared" si="7"/>
        <v>kg NMVOC eq</v>
      </c>
      <c r="CX4" s="266" t="str">
        <f t="shared" si="7"/>
        <v>molc H+ eq</v>
      </c>
      <c r="CY4" s="266" t="str">
        <f t="shared" si="7"/>
        <v>molc N eq</v>
      </c>
      <c r="CZ4" s="266" t="str">
        <f t="shared" si="7"/>
        <v>kg P eq</v>
      </c>
      <c r="DA4" s="266" t="str">
        <f t="shared" si="7"/>
        <v>kg N eq</v>
      </c>
      <c r="DB4" s="266" t="str">
        <f t="shared" si="7"/>
        <v>m3 water eq</v>
      </c>
      <c r="DC4" s="266" t="str">
        <f t="shared" si="7"/>
        <v>kg Sb eq</v>
      </c>
      <c r="DD4" s="266" t="str">
        <f t="shared" si="7"/>
        <v>kg C deficit</v>
      </c>
      <c r="DE4" s="290"/>
      <c r="DF4" s="291"/>
      <c r="DG4" s="293" t="str">
        <f t="shared" ref="DG4:DU4" si="8">CP4</f>
        <v>kg CO2 eq</v>
      </c>
      <c r="DH4" s="293" t="str">
        <f t="shared" si="8"/>
        <v>kg CFC-11 eq</v>
      </c>
      <c r="DI4" s="293" t="str">
        <f t="shared" si="8"/>
        <v>CTUe</v>
      </c>
      <c r="DJ4" s="293" t="str">
        <f t="shared" si="8"/>
        <v>CTUh</v>
      </c>
      <c r="DK4" s="293" t="str">
        <f t="shared" si="8"/>
        <v>CTUh</v>
      </c>
      <c r="DL4" s="293" t="str">
        <f t="shared" si="8"/>
        <v>kg PM2.5 eq</v>
      </c>
      <c r="DM4" s="293" t="str">
        <f t="shared" si="8"/>
        <v>kBq U235 eq</v>
      </c>
      <c r="DN4" s="293" t="str">
        <f t="shared" si="8"/>
        <v>kg NMVOC eq</v>
      </c>
      <c r="DO4" s="293" t="str">
        <f t="shared" si="8"/>
        <v>molc H+ eq</v>
      </c>
      <c r="DP4" s="293" t="str">
        <f t="shared" si="8"/>
        <v>molc N eq</v>
      </c>
      <c r="DQ4" s="293" t="str">
        <f t="shared" si="8"/>
        <v>kg P eq</v>
      </c>
      <c r="DR4" s="293" t="str">
        <f t="shared" si="8"/>
        <v>kg N eq</v>
      </c>
      <c r="DS4" s="293" t="str">
        <f t="shared" si="8"/>
        <v>m3 water eq</v>
      </c>
      <c r="DT4" s="293" t="str">
        <f t="shared" si="8"/>
        <v>kg Sb eq</v>
      </c>
      <c r="DU4" s="293" t="str">
        <f t="shared" si="8"/>
        <v>kg C deficit</v>
      </c>
      <c r="DV4" s="290"/>
      <c r="DW4" s="290"/>
      <c r="DX4" s="290"/>
      <c r="DY4" s="290"/>
      <c r="DZ4" s="290"/>
      <c r="EA4" s="290"/>
      <c r="EB4" s="290"/>
      <c r="EC4" s="290"/>
      <c r="ED4" s="290"/>
      <c r="EE4" s="290"/>
      <c r="EF4" s="290"/>
      <c r="EG4" s="290"/>
      <c r="EH4" s="290"/>
      <c r="EI4" s="290"/>
      <c r="EJ4" s="290"/>
      <c r="EK4" s="290"/>
      <c r="EL4" s="290"/>
      <c r="EM4" s="290"/>
      <c r="EN4" s="290"/>
      <c r="EO4" s="290"/>
      <c r="EP4" s="290"/>
      <c r="EQ4" s="290"/>
      <c r="ER4" s="290"/>
      <c r="ES4" s="290"/>
      <c r="ET4" s="290"/>
      <c r="EU4" s="290"/>
      <c r="EV4" s="290"/>
      <c r="EW4" s="290"/>
      <c r="EX4" s="290"/>
    </row>
    <row r="5" spans="1:154" s="302" customFormat="1" ht="19.5" customHeight="1" x14ac:dyDescent="0.25">
      <c r="A5" s="295"/>
      <c r="B5" s="296"/>
      <c r="C5" s="297"/>
      <c r="D5" s="298"/>
      <c r="E5" s="299"/>
      <c r="F5" s="299"/>
      <c r="G5" s="299"/>
      <c r="H5" s="300"/>
      <c r="I5" s="301"/>
      <c r="Z5" s="301"/>
      <c r="BX5" s="301"/>
      <c r="DF5" s="301"/>
    </row>
    <row r="6" spans="1:154" s="166" customFormat="1" ht="15.75" customHeight="1" x14ac:dyDescent="0.25">
      <c r="A6" s="165" t="str">
        <f>'2.Data entry'!B6</f>
        <v>1.</v>
      </c>
      <c r="B6" s="303" t="str">
        <f>'2.Data entry'!C6</f>
        <v>Electricity consumption from network</v>
      </c>
      <c r="C6" s="165" t="str">
        <f>'2.Data entry'!E6</f>
        <v>kWh</v>
      </c>
      <c r="D6" s="304">
        <f>'2.Data entry'!F6</f>
        <v>500000</v>
      </c>
      <c r="E6" s="305" t="str">
        <f>'2.Data entry'!G6</f>
        <v>-</v>
      </c>
      <c r="F6" s="305" t="str">
        <f>'2.Data entry'!H6</f>
        <v>-</v>
      </c>
      <c r="G6" s="305" t="str">
        <f>'2.Data entry'!I6</f>
        <v>-</v>
      </c>
      <c r="H6" s="306"/>
      <c r="I6" s="262"/>
      <c r="Z6" s="262"/>
      <c r="BX6" s="262"/>
      <c r="BY6" s="336"/>
      <c r="BZ6" s="336"/>
      <c r="CA6" s="336"/>
      <c r="CB6" s="336"/>
      <c r="CC6" s="336"/>
      <c r="CD6" s="336"/>
      <c r="CE6" s="336"/>
      <c r="CF6" s="336"/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36"/>
      <c r="CR6" s="336"/>
      <c r="CS6" s="336"/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336"/>
      <c r="DE6" s="336"/>
      <c r="DF6" s="480"/>
      <c r="DG6" s="336"/>
      <c r="DH6" s="336"/>
      <c r="DI6" s="336"/>
      <c r="DJ6" s="336"/>
      <c r="DK6" s="336"/>
      <c r="DL6" s="336"/>
      <c r="DM6" s="336"/>
      <c r="DN6" s="336"/>
      <c r="DO6" s="336"/>
      <c r="DP6" s="336"/>
      <c r="DQ6" s="336"/>
      <c r="DR6" s="336"/>
      <c r="DS6" s="336"/>
      <c r="DT6" s="336"/>
      <c r="DU6" s="336"/>
    </row>
    <row r="7" spans="1:154" s="166" customFormat="1" ht="15.75" customHeight="1" x14ac:dyDescent="0.25">
      <c r="A7" s="165"/>
      <c r="B7" s="303" t="str">
        <f>'2.Data entry'!C7</f>
        <v>Country where the building is</v>
      </c>
      <c r="C7" s="165" t="str">
        <f>'2.Data entry'!E7</f>
        <v>-</v>
      </c>
      <c r="D7" s="304" t="str">
        <f>'2.Data entry'!F7</f>
        <v>Croatia</v>
      </c>
      <c r="E7" s="305" t="str">
        <f>'2.Data entry'!G7</f>
        <v>-</v>
      </c>
      <c r="F7" s="305" t="str">
        <f>'2.Data entry'!H7</f>
        <v>-</v>
      </c>
      <c r="G7" s="305" t="str">
        <f>'2.Data entry'!I7</f>
        <v>-</v>
      </c>
      <c r="H7" s="306"/>
      <c r="I7" s="262"/>
      <c r="Z7" s="262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F7" s="307"/>
      <c r="BX7" s="262"/>
      <c r="BY7" s="336"/>
      <c r="BZ7" s="336"/>
      <c r="CA7" s="336"/>
      <c r="CB7" s="336"/>
      <c r="CC7" s="336"/>
      <c r="CD7" s="336"/>
      <c r="CE7" s="336"/>
      <c r="CF7" s="336"/>
      <c r="CG7" s="336"/>
      <c r="CH7" s="336"/>
      <c r="CI7" s="336"/>
      <c r="CJ7" s="336"/>
      <c r="CK7" s="336"/>
      <c r="CL7" s="336"/>
      <c r="CM7" s="336"/>
      <c r="CN7" s="336"/>
      <c r="CO7" s="336"/>
      <c r="CP7" s="336"/>
      <c r="CQ7" s="336"/>
      <c r="CR7" s="336"/>
      <c r="CS7" s="336"/>
      <c r="CT7" s="336"/>
      <c r="CU7" s="336"/>
      <c r="CV7" s="336"/>
      <c r="CW7" s="336"/>
      <c r="CX7" s="336"/>
      <c r="CY7" s="336"/>
      <c r="CZ7" s="336"/>
      <c r="DA7" s="336"/>
      <c r="DB7" s="336"/>
      <c r="DC7" s="336"/>
      <c r="DD7" s="336"/>
      <c r="DE7" s="336"/>
      <c r="DF7" s="480"/>
      <c r="DG7" s="336"/>
      <c r="DH7" s="336"/>
      <c r="DI7" s="336"/>
      <c r="DJ7" s="336"/>
      <c r="DK7" s="336"/>
      <c r="DL7" s="336"/>
      <c r="DM7" s="336"/>
      <c r="DN7" s="336"/>
      <c r="DO7" s="336"/>
      <c r="DP7" s="336"/>
      <c r="DQ7" s="336"/>
      <c r="DR7" s="336"/>
      <c r="DS7" s="336"/>
      <c r="DT7" s="336"/>
      <c r="DU7" s="336"/>
    </row>
    <row r="8" spans="1:154" s="166" customFormat="1" ht="15.75" customHeight="1" x14ac:dyDescent="0.25">
      <c r="A8" s="165"/>
      <c r="B8" s="303" t="s">
        <v>195</v>
      </c>
      <c r="C8" s="165">
        <f>'2.Data entry'!E8</f>
        <v>0</v>
      </c>
      <c r="D8" s="304">
        <f>IF(D7=B8,D6,0)</f>
        <v>0</v>
      </c>
      <c r="E8" s="305" t="str">
        <f>'2.Data entry'!G8</f>
        <v>-</v>
      </c>
      <c r="F8" s="305" t="str">
        <f>'2.Data entry'!H8</f>
        <v>-</v>
      </c>
      <c r="G8" s="305" t="str">
        <f>'2.Data entry'!I8</f>
        <v>-</v>
      </c>
      <c r="H8" s="306"/>
      <c r="I8" s="262"/>
      <c r="J8" s="540">
        <v>0.45675479000000002</v>
      </c>
      <c r="K8" s="540">
        <v>1.8415714999999999E-8</v>
      </c>
      <c r="L8" s="540">
        <v>6.8700311999999997</v>
      </c>
      <c r="M8" s="540">
        <v>6.9208102999999997E-8</v>
      </c>
      <c r="N8" s="540">
        <v>2.4513897000000001E-7</v>
      </c>
      <c r="O8" s="540">
        <v>5.8824520999999996E-4</v>
      </c>
      <c r="P8" s="540">
        <v>1.3050137E-2</v>
      </c>
      <c r="Q8" s="540">
        <v>9.8540043999999997E-4</v>
      </c>
      <c r="R8" s="540">
        <v>4.5577038999999996E-3</v>
      </c>
      <c r="S8" s="540">
        <v>2.9894855999999998E-3</v>
      </c>
      <c r="T8" s="540">
        <v>9.9661663999999991E-4</v>
      </c>
      <c r="U8" s="540">
        <v>4.7590792999999999E-4</v>
      </c>
      <c r="V8" s="540">
        <v>4.6818237000000002E-4</v>
      </c>
      <c r="W8" s="540">
        <v>1.7769257999999999E-7</v>
      </c>
      <c r="X8" s="540">
        <v>-9.0129961000000001E-3</v>
      </c>
      <c r="Y8" s="307"/>
      <c r="Z8" s="308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/>
      <c r="BF8" s="307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X8" s="262"/>
      <c r="BY8" s="336">
        <f t="shared" ref="BY8:CM8" si="9">(J8*$D8)</f>
        <v>0</v>
      </c>
      <c r="BZ8" s="336">
        <f t="shared" si="9"/>
        <v>0</v>
      </c>
      <c r="CA8" s="336">
        <f t="shared" si="9"/>
        <v>0</v>
      </c>
      <c r="CB8" s="336">
        <f t="shared" si="9"/>
        <v>0</v>
      </c>
      <c r="CC8" s="336">
        <f t="shared" si="9"/>
        <v>0</v>
      </c>
      <c r="CD8" s="336">
        <f t="shared" si="9"/>
        <v>0</v>
      </c>
      <c r="CE8" s="336">
        <f t="shared" si="9"/>
        <v>0</v>
      </c>
      <c r="CF8" s="336">
        <f t="shared" si="9"/>
        <v>0</v>
      </c>
      <c r="CG8" s="336">
        <f t="shared" si="9"/>
        <v>0</v>
      </c>
      <c r="CH8" s="336">
        <f t="shared" si="9"/>
        <v>0</v>
      </c>
      <c r="CI8" s="336">
        <f t="shared" si="9"/>
        <v>0</v>
      </c>
      <c r="CJ8" s="336">
        <f t="shared" si="9"/>
        <v>0</v>
      </c>
      <c r="CK8" s="336">
        <f t="shared" si="9"/>
        <v>0</v>
      </c>
      <c r="CL8" s="336">
        <f t="shared" si="9"/>
        <v>0</v>
      </c>
      <c r="CM8" s="336">
        <f t="shared" si="9"/>
        <v>0</v>
      </c>
      <c r="CN8" s="336"/>
      <c r="CO8" s="336"/>
      <c r="CP8" s="336"/>
      <c r="CQ8" s="336"/>
      <c r="CR8" s="336"/>
      <c r="CS8" s="336"/>
      <c r="CT8" s="336"/>
      <c r="CU8" s="336"/>
      <c r="CV8" s="336"/>
      <c r="CW8" s="336"/>
      <c r="CX8" s="336"/>
      <c r="CY8" s="336"/>
      <c r="CZ8" s="336"/>
      <c r="DA8" s="336"/>
      <c r="DB8" s="336"/>
      <c r="DC8" s="336"/>
      <c r="DD8" s="336"/>
      <c r="DE8" s="336"/>
      <c r="DF8" s="480"/>
      <c r="DG8" s="336">
        <f>BY8</f>
        <v>0</v>
      </c>
      <c r="DH8" s="336">
        <f t="shared" ref="DH8:DU8" si="10">BZ8</f>
        <v>0</v>
      </c>
      <c r="DI8" s="336">
        <f t="shared" si="10"/>
        <v>0</v>
      </c>
      <c r="DJ8" s="336">
        <f t="shared" si="10"/>
        <v>0</v>
      </c>
      <c r="DK8" s="336">
        <f t="shared" si="10"/>
        <v>0</v>
      </c>
      <c r="DL8" s="336">
        <f t="shared" si="10"/>
        <v>0</v>
      </c>
      <c r="DM8" s="336">
        <f t="shared" si="10"/>
        <v>0</v>
      </c>
      <c r="DN8" s="336">
        <f t="shared" si="10"/>
        <v>0</v>
      </c>
      <c r="DO8" s="336">
        <f t="shared" si="10"/>
        <v>0</v>
      </c>
      <c r="DP8" s="336">
        <f t="shared" si="10"/>
        <v>0</v>
      </c>
      <c r="DQ8" s="336">
        <f t="shared" si="10"/>
        <v>0</v>
      </c>
      <c r="DR8" s="336">
        <f t="shared" si="10"/>
        <v>0</v>
      </c>
      <c r="DS8" s="336">
        <f t="shared" si="10"/>
        <v>0</v>
      </c>
      <c r="DT8" s="336">
        <f t="shared" si="10"/>
        <v>0</v>
      </c>
      <c r="DU8" s="336">
        <f t="shared" si="10"/>
        <v>0</v>
      </c>
    </row>
    <row r="9" spans="1:154" s="166" customFormat="1" ht="15.75" customHeight="1" x14ac:dyDescent="0.25">
      <c r="A9" s="165"/>
      <c r="B9" s="166" t="s">
        <v>318</v>
      </c>
      <c r="C9" s="165">
        <f>'2.Data entry'!E9</f>
        <v>0</v>
      </c>
      <c r="D9" s="304">
        <f>IF(D7=B9,D6,0)</f>
        <v>0</v>
      </c>
      <c r="E9" s="305" t="str">
        <f>'2.Data entry'!G9</f>
        <v>-</v>
      </c>
      <c r="F9" s="305" t="str">
        <f>'2.Data entry'!H9</f>
        <v>-</v>
      </c>
      <c r="G9" s="305" t="str">
        <f>'2.Data entry'!I9</f>
        <v>-</v>
      </c>
      <c r="H9" s="306"/>
      <c r="I9" s="262"/>
      <c r="J9" s="540">
        <v>0.54506306000000004</v>
      </c>
      <c r="K9" s="540">
        <v>2.0702008000000002E-8</v>
      </c>
      <c r="L9" s="540">
        <v>4.8013347</v>
      </c>
      <c r="M9" s="540">
        <v>4.9888915E-8</v>
      </c>
      <c r="N9" s="540">
        <v>1.8361401E-7</v>
      </c>
      <c r="O9" s="540">
        <v>4.1209253000000002E-4</v>
      </c>
      <c r="P9" s="540">
        <v>0.12974881999999999</v>
      </c>
      <c r="Q9" s="540">
        <v>1.3819454E-3</v>
      </c>
      <c r="R9" s="540">
        <v>5.8688443999999999E-3</v>
      </c>
      <c r="S9" s="540">
        <v>4.4403832999999997E-3</v>
      </c>
      <c r="T9" s="540">
        <v>6.7501300999999998E-4</v>
      </c>
      <c r="U9" s="540">
        <v>5.3853376999999996E-4</v>
      </c>
      <c r="V9" s="540">
        <v>9.1634957999999996E-4</v>
      </c>
      <c r="W9" s="540">
        <v>9.5933935000000009E-7</v>
      </c>
      <c r="X9" s="540">
        <v>6.9657814999999998E-2</v>
      </c>
      <c r="Y9" s="310"/>
      <c r="Z9" s="311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R9" s="307"/>
      <c r="AS9" s="307"/>
      <c r="AT9" s="307"/>
      <c r="AU9" s="307"/>
      <c r="AV9" s="307"/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312"/>
      <c r="BX9" s="313"/>
      <c r="BY9" s="336">
        <f t="shared" ref="BY9:BY21" si="11">(J9*$D9)</f>
        <v>0</v>
      </c>
      <c r="BZ9" s="336">
        <f t="shared" ref="BZ9:BZ21" si="12">(K9*$D9)</f>
        <v>0</v>
      </c>
      <c r="CA9" s="336">
        <f t="shared" ref="CA9:CA21" si="13">(L9*$D9)</f>
        <v>0</v>
      </c>
      <c r="CB9" s="336">
        <f t="shared" ref="CB9:CB21" si="14">(M9*$D9)</f>
        <v>0</v>
      </c>
      <c r="CC9" s="336">
        <f t="shared" ref="CC9:CC21" si="15">(N9*$D9)</f>
        <v>0</v>
      </c>
      <c r="CD9" s="336">
        <f t="shared" ref="CD9:CD21" si="16">(O9*$D9)</f>
        <v>0</v>
      </c>
      <c r="CE9" s="336">
        <f t="shared" ref="CE9:CE21" si="17">(P9*$D9)</f>
        <v>0</v>
      </c>
      <c r="CF9" s="336">
        <f t="shared" ref="CF9:CF21" si="18">(Q9*$D9)</f>
        <v>0</v>
      </c>
      <c r="CG9" s="336">
        <f t="shared" ref="CG9:CG21" si="19">(R9*$D9)</f>
        <v>0</v>
      </c>
      <c r="CH9" s="336">
        <f t="shared" ref="CH9:CH21" si="20">(S9*$D9)</f>
        <v>0</v>
      </c>
      <c r="CI9" s="336">
        <f t="shared" ref="CI9:CI21" si="21">(T9*$D9)</f>
        <v>0</v>
      </c>
      <c r="CJ9" s="336">
        <f t="shared" ref="CJ9:CJ21" si="22">(U9*$D9)</f>
        <v>0</v>
      </c>
      <c r="CK9" s="336">
        <f t="shared" ref="CK9:CK21" si="23">(V9*$D9)</f>
        <v>0</v>
      </c>
      <c r="CL9" s="336">
        <f t="shared" ref="CL9:CL21" si="24">(W9*$D9)</f>
        <v>0</v>
      </c>
      <c r="CM9" s="336">
        <f t="shared" ref="CM9:CM21" si="25">(X9*$D9)</f>
        <v>0</v>
      </c>
      <c r="CN9" s="336"/>
      <c r="CO9" s="336"/>
      <c r="CP9" s="336"/>
      <c r="CQ9" s="336"/>
      <c r="CR9" s="336"/>
      <c r="CS9" s="336"/>
      <c r="CT9" s="336"/>
      <c r="CU9" s="336"/>
      <c r="CV9" s="336"/>
      <c r="CW9" s="336"/>
      <c r="CX9" s="336"/>
      <c r="CY9" s="336"/>
      <c r="CZ9" s="336"/>
      <c r="DA9" s="336"/>
      <c r="DB9" s="336"/>
      <c r="DC9" s="336"/>
      <c r="DD9" s="336"/>
      <c r="DE9" s="336"/>
      <c r="DF9" s="480"/>
      <c r="DG9" s="336">
        <f t="shared" ref="DG9:DG31" si="26">BY9</f>
        <v>0</v>
      </c>
      <c r="DH9" s="336">
        <f t="shared" ref="DH9:DH32" si="27">BZ9</f>
        <v>0</v>
      </c>
      <c r="DI9" s="336">
        <f t="shared" ref="DI9:DI32" si="28">CA9</f>
        <v>0</v>
      </c>
      <c r="DJ9" s="336">
        <f t="shared" ref="DJ9:DJ32" si="29">CB9</f>
        <v>0</v>
      </c>
      <c r="DK9" s="336">
        <f t="shared" ref="DK9:DK32" si="30">CC9</f>
        <v>0</v>
      </c>
      <c r="DL9" s="336">
        <f t="shared" ref="DL9:DL32" si="31">CD9</f>
        <v>0</v>
      </c>
      <c r="DM9" s="336">
        <f t="shared" ref="DM9:DM32" si="32">CE9</f>
        <v>0</v>
      </c>
      <c r="DN9" s="336">
        <f t="shared" ref="DN9:DN32" si="33">CF9</f>
        <v>0</v>
      </c>
      <c r="DO9" s="336">
        <f t="shared" ref="DO9:DO32" si="34">CG9</f>
        <v>0</v>
      </c>
      <c r="DP9" s="336">
        <f t="shared" ref="DP9:DP32" si="35">CH9</f>
        <v>0</v>
      </c>
      <c r="DQ9" s="336">
        <f t="shared" ref="DQ9:DQ32" si="36">CI9</f>
        <v>0</v>
      </c>
      <c r="DR9" s="336">
        <f t="shared" ref="DR9:DR32" si="37">CJ9</f>
        <v>0</v>
      </c>
      <c r="DS9" s="336">
        <f t="shared" ref="DS9:DS32" si="38">CK9</f>
        <v>0</v>
      </c>
      <c r="DT9" s="336">
        <f t="shared" ref="DT9:DT32" si="39">CL9</f>
        <v>0</v>
      </c>
      <c r="DU9" s="336">
        <f t="shared" ref="DU9:DU32" si="40">CM9</f>
        <v>0</v>
      </c>
    </row>
    <row r="10" spans="1:154" s="166" customFormat="1" ht="15.75" customHeight="1" x14ac:dyDescent="0.25">
      <c r="A10" s="165"/>
      <c r="B10" s="303" t="s">
        <v>202</v>
      </c>
      <c r="C10" s="165">
        <f>'2.Data entry'!E10</f>
        <v>0</v>
      </c>
      <c r="D10" s="304">
        <f>IF(D7=B10,D6,0)</f>
        <v>0</v>
      </c>
      <c r="E10" s="305" t="str">
        <f>'2.Data entry'!G10</f>
        <v>-</v>
      </c>
      <c r="F10" s="305" t="str">
        <f>'2.Data entry'!H10</f>
        <v>-</v>
      </c>
      <c r="G10" s="305" t="str">
        <f>'2.Data entry'!I10</f>
        <v>-</v>
      </c>
      <c r="H10" s="306"/>
      <c r="I10" s="262"/>
      <c r="J10" s="540">
        <v>0.44575355</v>
      </c>
      <c r="K10" s="540">
        <v>4.8045464E-8</v>
      </c>
      <c r="L10" s="540">
        <v>0.70669901999999996</v>
      </c>
      <c r="M10" s="540">
        <v>7.4205660999999997E-9</v>
      </c>
      <c r="N10" s="540">
        <v>4.0203391000000002E-8</v>
      </c>
      <c r="O10" s="540">
        <v>9.9555381E-5</v>
      </c>
      <c r="P10" s="540">
        <v>4.8067556999999997E-2</v>
      </c>
      <c r="Q10" s="540">
        <v>8.0194744999999995E-4</v>
      </c>
      <c r="R10" s="540">
        <v>1.7247669000000001E-3</v>
      </c>
      <c r="S10" s="540">
        <v>2.9164033999999998E-3</v>
      </c>
      <c r="T10" s="540">
        <v>8.4949912000000004E-5</v>
      </c>
      <c r="U10" s="540">
        <v>2.6400921999999999E-4</v>
      </c>
      <c r="V10" s="540">
        <v>3.5154429E-3</v>
      </c>
      <c r="W10" s="540">
        <v>4.0466694999999998E-7</v>
      </c>
      <c r="X10" s="540">
        <v>7.5153500999999998E-2</v>
      </c>
      <c r="Y10" s="307"/>
      <c r="Z10" s="308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R10" s="307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  <c r="BE10" s="307"/>
      <c r="BF10" s="307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X10" s="262"/>
      <c r="BY10" s="336">
        <f t="shared" si="11"/>
        <v>0</v>
      </c>
      <c r="BZ10" s="336">
        <f t="shared" si="12"/>
        <v>0</v>
      </c>
      <c r="CA10" s="336">
        <f t="shared" si="13"/>
        <v>0</v>
      </c>
      <c r="CB10" s="336">
        <f t="shared" si="14"/>
        <v>0</v>
      </c>
      <c r="CC10" s="336">
        <f t="shared" si="15"/>
        <v>0</v>
      </c>
      <c r="CD10" s="336">
        <f t="shared" si="16"/>
        <v>0</v>
      </c>
      <c r="CE10" s="336">
        <f t="shared" si="17"/>
        <v>0</v>
      </c>
      <c r="CF10" s="336">
        <f t="shared" si="18"/>
        <v>0</v>
      </c>
      <c r="CG10" s="336">
        <f t="shared" si="19"/>
        <v>0</v>
      </c>
      <c r="CH10" s="336">
        <f t="shared" si="20"/>
        <v>0</v>
      </c>
      <c r="CI10" s="336">
        <f t="shared" si="21"/>
        <v>0</v>
      </c>
      <c r="CJ10" s="336">
        <f t="shared" si="22"/>
        <v>0</v>
      </c>
      <c r="CK10" s="336">
        <f t="shared" si="23"/>
        <v>0</v>
      </c>
      <c r="CL10" s="336">
        <f t="shared" si="24"/>
        <v>0</v>
      </c>
      <c r="CM10" s="336">
        <f t="shared" si="25"/>
        <v>0</v>
      </c>
      <c r="CN10" s="336"/>
      <c r="CO10" s="336"/>
      <c r="CP10" s="336"/>
      <c r="CQ10" s="336"/>
      <c r="CR10" s="336"/>
      <c r="CS10" s="336"/>
      <c r="CT10" s="336"/>
      <c r="CU10" s="336"/>
      <c r="CV10" s="336"/>
      <c r="CW10" s="336"/>
      <c r="CX10" s="336"/>
      <c r="CY10" s="336"/>
      <c r="CZ10" s="336"/>
      <c r="DA10" s="336"/>
      <c r="DB10" s="336"/>
      <c r="DC10" s="336"/>
      <c r="DD10" s="336"/>
      <c r="DE10" s="336"/>
      <c r="DF10" s="480"/>
      <c r="DG10" s="336">
        <f t="shared" si="26"/>
        <v>0</v>
      </c>
      <c r="DH10" s="336">
        <f t="shared" si="27"/>
        <v>0</v>
      </c>
      <c r="DI10" s="336">
        <f t="shared" si="28"/>
        <v>0</v>
      </c>
      <c r="DJ10" s="336">
        <f t="shared" si="29"/>
        <v>0</v>
      </c>
      <c r="DK10" s="336">
        <f t="shared" si="30"/>
        <v>0</v>
      </c>
      <c r="DL10" s="336">
        <f t="shared" si="31"/>
        <v>0</v>
      </c>
      <c r="DM10" s="336">
        <f t="shared" si="32"/>
        <v>0</v>
      </c>
      <c r="DN10" s="336">
        <f t="shared" si="33"/>
        <v>0</v>
      </c>
      <c r="DO10" s="336">
        <f t="shared" si="34"/>
        <v>0</v>
      </c>
      <c r="DP10" s="336">
        <f t="shared" si="35"/>
        <v>0</v>
      </c>
      <c r="DQ10" s="336">
        <f t="shared" si="36"/>
        <v>0</v>
      </c>
      <c r="DR10" s="336">
        <f t="shared" si="37"/>
        <v>0</v>
      </c>
      <c r="DS10" s="336">
        <f t="shared" si="38"/>
        <v>0</v>
      </c>
      <c r="DT10" s="336">
        <f t="shared" si="39"/>
        <v>0</v>
      </c>
      <c r="DU10" s="336">
        <f t="shared" si="40"/>
        <v>0</v>
      </c>
    </row>
    <row r="11" spans="1:154" s="166" customFormat="1" ht="15.75" customHeight="1" x14ac:dyDescent="0.25">
      <c r="A11" s="165"/>
      <c r="B11" s="166" t="s">
        <v>317</v>
      </c>
      <c r="C11" s="165">
        <f>'2.Data entry'!E11</f>
        <v>0</v>
      </c>
      <c r="D11" s="304">
        <f>IF(D7=B11,D6,0)</f>
        <v>0</v>
      </c>
      <c r="E11" s="305" t="str">
        <f>'2.Data entry'!G11</f>
        <v>-</v>
      </c>
      <c r="F11" s="305" t="str">
        <f>'2.Data entry'!H11</f>
        <v>-</v>
      </c>
      <c r="G11" s="305" t="str">
        <f>'2.Data entry'!I11</f>
        <v>-</v>
      </c>
      <c r="H11" s="306"/>
      <c r="I11" s="262"/>
      <c r="J11" s="540">
        <v>0.97486512000000003</v>
      </c>
      <c r="K11" s="540">
        <v>3.3955408999999999E-9</v>
      </c>
      <c r="L11" s="540">
        <v>15.101421999999999</v>
      </c>
      <c r="M11" s="540">
        <v>1.4763316999999999E-7</v>
      </c>
      <c r="N11" s="540">
        <v>5.6127870999999999E-7</v>
      </c>
      <c r="O11" s="540">
        <v>1.9270861E-3</v>
      </c>
      <c r="P11" s="540">
        <v>2.2050541999999999E-2</v>
      </c>
      <c r="Q11" s="540">
        <v>2.6678841000000002E-3</v>
      </c>
      <c r="R11" s="540">
        <v>1.383436E-2</v>
      </c>
      <c r="S11" s="540">
        <v>8.0558412000000003E-3</v>
      </c>
      <c r="T11" s="540">
        <v>2.1672571000000002E-3</v>
      </c>
      <c r="U11" s="540">
        <v>1.1771297999999999E-3</v>
      </c>
      <c r="V11" s="540">
        <v>8.4132627999999995E-4</v>
      </c>
      <c r="W11" s="540">
        <v>4.1102911E-7</v>
      </c>
      <c r="X11" s="540">
        <v>-1.9869491E-2</v>
      </c>
      <c r="Y11" s="307"/>
      <c r="Z11" s="308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R11" s="307"/>
      <c r="AS11" s="307"/>
      <c r="AT11" s="307"/>
      <c r="AU11" s="307"/>
      <c r="AV11" s="307"/>
      <c r="AW11" s="307"/>
      <c r="AX11" s="307"/>
      <c r="AY11" s="307"/>
      <c r="AZ11" s="307"/>
      <c r="BA11" s="307"/>
      <c r="BB11" s="307"/>
      <c r="BC11" s="307"/>
      <c r="BD11" s="307"/>
      <c r="BE11" s="307"/>
      <c r="BF11" s="307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X11" s="262"/>
      <c r="BY11" s="336">
        <f t="shared" si="11"/>
        <v>0</v>
      </c>
      <c r="BZ11" s="336">
        <f t="shared" si="12"/>
        <v>0</v>
      </c>
      <c r="CA11" s="336">
        <f t="shared" si="13"/>
        <v>0</v>
      </c>
      <c r="CB11" s="336">
        <f t="shared" si="14"/>
        <v>0</v>
      </c>
      <c r="CC11" s="336">
        <f t="shared" si="15"/>
        <v>0</v>
      </c>
      <c r="CD11" s="336">
        <f t="shared" si="16"/>
        <v>0</v>
      </c>
      <c r="CE11" s="336">
        <f t="shared" si="17"/>
        <v>0</v>
      </c>
      <c r="CF11" s="336">
        <f t="shared" si="18"/>
        <v>0</v>
      </c>
      <c r="CG11" s="336">
        <f t="shared" si="19"/>
        <v>0</v>
      </c>
      <c r="CH11" s="336">
        <f t="shared" si="20"/>
        <v>0</v>
      </c>
      <c r="CI11" s="336">
        <f t="shared" si="21"/>
        <v>0</v>
      </c>
      <c r="CJ11" s="336">
        <f t="shared" si="22"/>
        <v>0</v>
      </c>
      <c r="CK11" s="336">
        <f t="shared" si="23"/>
        <v>0</v>
      </c>
      <c r="CL11" s="336">
        <f t="shared" si="24"/>
        <v>0</v>
      </c>
      <c r="CM11" s="336">
        <f t="shared" si="25"/>
        <v>0</v>
      </c>
      <c r="CN11" s="336"/>
      <c r="CO11" s="336"/>
      <c r="CP11" s="336"/>
      <c r="CQ11" s="336"/>
      <c r="CR11" s="336"/>
      <c r="CS11" s="336"/>
      <c r="CT11" s="336"/>
      <c r="CU11" s="336"/>
      <c r="CV11" s="336"/>
      <c r="CW11" s="336"/>
      <c r="CX11" s="336"/>
      <c r="CY11" s="336"/>
      <c r="CZ11" s="336"/>
      <c r="DA11" s="336"/>
      <c r="DB11" s="336"/>
      <c r="DC11" s="336"/>
      <c r="DD11" s="336"/>
      <c r="DE11" s="336"/>
      <c r="DF11" s="480"/>
      <c r="DG11" s="336">
        <f t="shared" si="26"/>
        <v>0</v>
      </c>
      <c r="DH11" s="336">
        <f t="shared" si="27"/>
        <v>0</v>
      </c>
      <c r="DI11" s="336">
        <f t="shared" si="28"/>
        <v>0</v>
      </c>
      <c r="DJ11" s="336">
        <f t="shared" si="29"/>
        <v>0</v>
      </c>
      <c r="DK11" s="336">
        <f t="shared" si="30"/>
        <v>0</v>
      </c>
      <c r="DL11" s="336">
        <f t="shared" si="31"/>
        <v>0</v>
      </c>
      <c r="DM11" s="336">
        <f t="shared" si="32"/>
        <v>0</v>
      </c>
      <c r="DN11" s="336">
        <f t="shared" si="33"/>
        <v>0</v>
      </c>
      <c r="DO11" s="336">
        <f t="shared" si="34"/>
        <v>0</v>
      </c>
      <c r="DP11" s="336">
        <f t="shared" si="35"/>
        <v>0</v>
      </c>
      <c r="DQ11" s="336">
        <f t="shared" si="36"/>
        <v>0</v>
      </c>
      <c r="DR11" s="336">
        <f t="shared" si="37"/>
        <v>0</v>
      </c>
      <c r="DS11" s="336">
        <f t="shared" si="38"/>
        <v>0</v>
      </c>
      <c r="DT11" s="336">
        <f t="shared" si="39"/>
        <v>0</v>
      </c>
      <c r="DU11" s="336">
        <f t="shared" si="40"/>
        <v>0</v>
      </c>
    </row>
    <row r="12" spans="1:154" s="166" customFormat="1" ht="15.75" customHeight="1" x14ac:dyDescent="0.25">
      <c r="A12" s="165"/>
      <c r="B12" s="538" t="s">
        <v>354</v>
      </c>
      <c r="C12" s="165">
        <f>'2.Data entry'!E12</f>
        <v>0</v>
      </c>
      <c r="D12" s="304">
        <f>IF(D7=B12,D6,0)</f>
        <v>0</v>
      </c>
      <c r="E12" s="305" t="str">
        <f>'2.Data entry'!G12</f>
        <v>-</v>
      </c>
      <c r="F12" s="305" t="str">
        <f>'2.Data entry'!H12</f>
        <v>-</v>
      </c>
      <c r="G12" s="305" t="str">
        <f>'2.Data entry'!I12</f>
        <v>-</v>
      </c>
      <c r="H12" s="306"/>
      <c r="I12" s="262"/>
      <c r="J12" s="541">
        <v>1.0537051</v>
      </c>
      <c r="K12" s="540">
        <v>3.4447171E-9</v>
      </c>
      <c r="L12" s="541">
        <v>15.240007</v>
      </c>
      <c r="M12" s="540">
        <v>1.5741556999999999E-7</v>
      </c>
      <c r="N12" s="540">
        <v>5.3485776999999997E-7</v>
      </c>
      <c r="O12" s="540">
        <v>1.5702733E-3</v>
      </c>
      <c r="P12" s="540">
        <v>2.0974517000000002E-2</v>
      </c>
      <c r="Q12" s="540">
        <v>3.688682E-3</v>
      </c>
      <c r="R12" s="540">
        <v>2.3705771E-2</v>
      </c>
      <c r="S12" s="540">
        <v>9.8610181000000005E-3</v>
      </c>
      <c r="T12" s="540">
        <v>2.2049020999999999E-3</v>
      </c>
      <c r="U12" s="540">
        <v>1.3502443999999999E-3</v>
      </c>
      <c r="V12" s="540">
        <v>5.1016699E-4</v>
      </c>
      <c r="W12" s="540">
        <v>2.4137717000000001E-7</v>
      </c>
      <c r="X12" s="540">
        <v>-2.0433908000000001E-2</v>
      </c>
      <c r="Y12" s="310"/>
      <c r="Z12" s="311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R12" s="307"/>
      <c r="AS12" s="307"/>
      <c r="AT12" s="307"/>
      <c r="AU12" s="307"/>
      <c r="AV12" s="307"/>
      <c r="AW12" s="307"/>
      <c r="AX12" s="307"/>
      <c r="AY12" s="307"/>
      <c r="AZ12" s="307"/>
      <c r="BA12" s="307"/>
      <c r="BB12" s="307"/>
      <c r="BC12" s="307"/>
      <c r="BD12" s="307"/>
      <c r="BE12" s="307"/>
      <c r="BF12" s="307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X12" s="262"/>
      <c r="BY12" s="336">
        <f t="shared" si="11"/>
        <v>0</v>
      </c>
      <c r="BZ12" s="336">
        <f t="shared" si="12"/>
        <v>0</v>
      </c>
      <c r="CA12" s="336">
        <f t="shared" si="13"/>
        <v>0</v>
      </c>
      <c r="CB12" s="336">
        <f t="shared" si="14"/>
        <v>0</v>
      </c>
      <c r="CC12" s="336">
        <f t="shared" si="15"/>
        <v>0</v>
      </c>
      <c r="CD12" s="336">
        <f t="shared" si="16"/>
        <v>0</v>
      </c>
      <c r="CE12" s="336">
        <f t="shared" si="17"/>
        <v>0</v>
      </c>
      <c r="CF12" s="336">
        <f t="shared" si="18"/>
        <v>0</v>
      </c>
      <c r="CG12" s="336">
        <f t="shared" si="19"/>
        <v>0</v>
      </c>
      <c r="CH12" s="336">
        <f t="shared" si="20"/>
        <v>0</v>
      </c>
      <c r="CI12" s="336">
        <f t="shared" si="21"/>
        <v>0</v>
      </c>
      <c r="CJ12" s="336">
        <f t="shared" si="22"/>
        <v>0</v>
      </c>
      <c r="CK12" s="336">
        <f t="shared" si="23"/>
        <v>0</v>
      </c>
      <c r="CL12" s="336">
        <f t="shared" si="24"/>
        <v>0</v>
      </c>
      <c r="CM12" s="336">
        <f t="shared" si="25"/>
        <v>0</v>
      </c>
      <c r="CN12" s="336"/>
      <c r="CO12" s="336"/>
      <c r="CP12" s="336"/>
      <c r="CQ12" s="336"/>
      <c r="CR12" s="336"/>
      <c r="CS12" s="336"/>
      <c r="CT12" s="336"/>
      <c r="CU12" s="336"/>
      <c r="CV12" s="336"/>
      <c r="CW12" s="336"/>
      <c r="CX12" s="336"/>
      <c r="CY12" s="336"/>
      <c r="CZ12" s="336"/>
      <c r="DA12" s="336"/>
      <c r="DB12" s="336"/>
      <c r="DC12" s="336"/>
      <c r="DD12" s="336"/>
      <c r="DE12" s="336"/>
      <c r="DF12" s="480"/>
      <c r="DG12" s="336">
        <f t="shared" si="26"/>
        <v>0</v>
      </c>
      <c r="DH12" s="336">
        <f t="shared" si="27"/>
        <v>0</v>
      </c>
      <c r="DI12" s="336">
        <f t="shared" si="28"/>
        <v>0</v>
      </c>
      <c r="DJ12" s="336">
        <f t="shared" si="29"/>
        <v>0</v>
      </c>
      <c r="DK12" s="336">
        <f t="shared" si="30"/>
        <v>0</v>
      </c>
      <c r="DL12" s="336">
        <f t="shared" si="31"/>
        <v>0</v>
      </c>
      <c r="DM12" s="336">
        <f t="shared" si="32"/>
        <v>0</v>
      </c>
      <c r="DN12" s="336">
        <f t="shared" si="33"/>
        <v>0</v>
      </c>
      <c r="DO12" s="336">
        <f t="shared" si="34"/>
        <v>0</v>
      </c>
      <c r="DP12" s="336">
        <f t="shared" si="35"/>
        <v>0</v>
      </c>
      <c r="DQ12" s="336">
        <f t="shared" si="36"/>
        <v>0</v>
      </c>
      <c r="DR12" s="336">
        <f t="shared" si="37"/>
        <v>0</v>
      </c>
      <c r="DS12" s="336">
        <f t="shared" si="38"/>
        <v>0</v>
      </c>
      <c r="DT12" s="336">
        <f t="shared" si="39"/>
        <v>0</v>
      </c>
      <c r="DU12" s="336">
        <f t="shared" si="40"/>
        <v>0</v>
      </c>
    </row>
    <row r="13" spans="1:154" s="166" customFormat="1" ht="15.75" customHeight="1" x14ac:dyDescent="0.25">
      <c r="A13" s="165"/>
      <c r="B13" s="303" t="s">
        <v>204</v>
      </c>
      <c r="C13" s="165">
        <f>'2.Data entry'!E13</f>
        <v>0</v>
      </c>
      <c r="D13" s="304">
        <f>IF(D7=B13,D6,0)</f>
        <v>0</v>
      </c>
      <c r="E13" s="305" t="str">
        <f>'2.Data entry'!G13</f>
        <v>-</v>
      </c>
      <c r="F13" s="305" t="str">
        <f>'2.Data entry'!H13</f>
        <v>-</v>
      </c>
      <c r="G13" s="305" t="str">
        <f>'2.Data entry'!I13</f>
        <v>-</v>
      </c>
      <c r="H13" s="306"/>
      <c r="I13" s="262"/>
      <c r="J13" s="540">
        <v>0.43526094999999998</v>
      </c>
      <c r="K13" s="540">
        <v>9.2941276999999997E-9</v>
      </c>
      <c r="L13" s="540">
        <v>4.9656298999999997</v>
      </c>
      <c r="M13" s="540">
        <v>5.1408922000000002E-8</v>
      </c>
      <c r="N13" s="540">
        <v>1.8021203E-7</v>
      </c>
      <c r="O13" s="540">
        <v>3.7153475000000001E-4</v>
      </c>
      <c r="P13" s="540">
        <v>0.22467314999999999</v>
      </c>
      <c r="Q13" s="540">
        <v>1.2767681E-3</v>
      </c>
      <c r="R13" s="540">
        <v>7.0784829000000004E-3</v>
      </c>
      <c r="S13" s="540">
        <v>3.7239524000000001E-3</v>
      </c>
      <c r="T13" s="540">
        <v>7.1954015999999997E-4</v>
      </c>
      <c r="U13" s="540">
        <v>4.9112769999999997E-4</v>
      </c>
      <c r="V13" s="540">
        <v>1.1191793E-3</v>
      </c>
      <c r="W13" s="540">
        <v>1.6016858E-6</v>
      </c>
      <c r="X13" s="540">
        <v>3.3925506000000001E-2</v>
      </c>
      <c r="Y13" s="310"/>
      <c r="Z13" s="311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R13" s="307"/>
      <c r="AS13" s="307"/>
      <c r="AT13" s="307"/>
      <c r="AU13" s="307"/>
      <c r="AV13" s="307"/>
      <c r="AW13" s="307"/>
      <c r="AX13" s="307"/>
      <c r="AY13" s="307"/>
      <c r="AZ13" s="307"/>
      <c r="BA13" s="307"/>
      <c r="BB13" s="307"/>
      <c r="BC13" s="307"/>
      <c r="BD13" s="307"/>
      <c r="BE13" s="307"/>
      <c r="BF13" s="307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X13" s="262"/>
      <c r="BY13" s="336">
        <f t="shared" si="11"/>
        <v>0</v>
      </c>
      <c r="BZ13" s="336">
        <f t="shared" si="12"/>
        <v>0</v>
      </c>
      <c r="CA13" s="336">
        <f t="shared" si="13"/>
        <v>0</v>
      </c>
      <c r="CB13" s="336">
        <f t="shared" si="14"/>
        <v>0</v>
      </c>
      <c r="CC13" s="336">
        <f t="shared" si="15"/>
        <v>0</v>
      </c>
      <c r="CD13" s="336">
        <f t="shared" si="16"/>
        <v>0</v>
      </c>
      <c r="CE13" s="336">
        <f t="shared" si="17"/>
        <v>0</v>
      </c>
      <c r="CF13" s="336">
        <f t="shared" si="18"/>
        <v>0</v>
      </c>
      <c r="CG13" s="336">
        <f t="shared" si="19"/>
        <v>0</v>
      </c>
      <c r="CH13" s="336">
        <f t="shared" si="20"/>
        <v>0</v>
      </c>
      <c r="CI13" s="336">
        <f t="shared" si="21"/>
        <v>0</v>
      </c>
      <c r="CJ13" s="336">
        <f t="shared" si="22"/>
        <v>0</v>
      </c>
      <c r="CK13" s="336">
        <f t="shared" si="23"/>
        <v>0</v>
      </c>
      <c r="CL13" s="336">
        <f t="shared" si="24"/>
        <v>0</v>
      </c>
      <c r="CM13" s="336">
        <f t="shared" si="25"/>
        <v>0</v>
      </c>
      <c r="CN13" s="336"/>
      <c r="CO13" s="336"/>
      <c r="CP13" s="336"/>
      <c r="CQ13" s="336"/>
      <c r="CR13" s="336"/>
      <c r="CS13" s="336"/>
      <c r="CT13" s="336"/>
      <c r="CU13" s="336"/>
      <c r="CV13" s="336"/>
      <c r="CW13" s="336"/>
      <c r="CX13" s="336"/>
      <c r="CY13" s="336"/>
      <c r="CZ13" s="336"/>
      <c r="DA13" s="336"/>
      <c r="DB13" s="336"/>
      <c r="DC13" s="336"/>
      <c r="DD13" s="336"/>
      <c r="DE13" s="336"/>
      <c r="DF13" s="480"/>
      <c r="DG13" s="336">
        <f t="shared" si="26"/>
        <v>0</v>
      </c>
      <c r="DH13" s="336">
        <f t="shared" si="27"/>
        <v>0</v>
      </c>
      <c r="DI13" s="336">
        <f t="shared" si="28"/>
        <v>0</v>
      </c>
      <c r="DJ13" s="336">
        <f t="shared" si="29"/>
        <v>0</v>
      </c>
      <c r="DK13" s="336">
        <f t="shared" si="30"/>
        <v>0</v>
      </c>
      <c r="DL13" s="336">
        <f t="shared" si="31"/>
        <v>0</v>
      </c>
      <c r="DM13" s="336">
        <f t="shared" si="32"/>
        <v>0</v>
      </c>
      <c r="DN13" s="336">
        <f t="shared" si="33"/>
        <v>0</v>
      </c>
      <c r="DO13" s="336">
        <f t="shared" si="34"/>
        <v>0</v>
      </c>
      <c r="DP13" s="336">
        <f t="shared" si="35"/>
        <v>0</v>
      </c>
      <c r="DQ13" s="336">
        <f t="shared" si="36"/>
        <v>0</v>
      </c>
      <c r="DR13" s="336">
        <f t="shared" si="37"/>
        <v>0</v>
      </c>
      <c r="DS13" s="336">
        <f t="shared" si="38"/>
        <v>0</v>
      </c>
      <c r="DT13" s="336">
        <f t="shared" si="39"/>
        <v>0</v>
      </c>
      <c r="DU13" s="336">
        <f t="shared" si="40"/>
        <v>0</v>
      </c>
    </row>
    <row r="14" spans="1:154" s="166" customFormat="1" ht="30" x14ac:dyDescent="0.25">
      <c r="A14" s="165" t="str">
        <f>'2.Data entry'!B14</f>
        <v>2.</v>
      </c>
      <c r="B14" s="303" t="str">
        <f>'2.Data entry'!C14</f>
        <v>Electricity consumption from network: just certified clean energy from renewable sources</v>
      </c>
      <c r="C14" s="165" t="str">
        <f>'2.Data entry'!E14</f>
        <v>kWh</v>
      </c>
      <c r="D14" s="304">
        <f>'2.Data entry'!F14</f>
        <v>0</v>
      </c>
      <c r="E14" s="305" t="str">
        <f>'2.Data entry'!G14</f>
        <v>-</v>
      </c>
      <c r="F14" s="305" t="str">
        <f>'2.Data entry'!H14</f>
        <v>-</v>
      </c>
      <c r="G14" s="305" t="str">
        <f>'2.Data entry'!I14</f>
        <v>-</v>
      </c>
      <c r="H14" s="306"/>
      <c r="I14" s="262"/>
      <c r="J14" s="307"/>
      <c r="K14" s="307"/>
      <c r="L14" s="307"/>
      <c r="M14" s="307"/>
      <c r="N14" s="307"/>
      <c r="O14" s="307"/>
      <c r="P14" s="307"/>
      <c r="Q14" s="307"/>
      <c r="R14" s="307"/>
      <c r="S14" s="307"/>
      <c r="T14" s="307"/>
      <c r="U14" s="307"/>
      <c r="V14" s="307"/>
      <c r="W14" s="307"/>
      <c r="X14" s="307"/>
      <c r="Y14" s="307"/>
      <c r="Z14" s="308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R14" s="307"/>
      <c r="AS14" s="307"/>
      <c r="AT14" s="307"/>
      <c r="AU14" s="307"/>
      <c r="AV14" s="307"/>
      <c r="AW14" s="307"/>
      <c r="AX14" s="307"/>
      <c r="AY14" s="307"/>
      <c r="AZ14" s="307"/>
      <c r="BA14" s="307"/>
      <c r="BB14" s="307"/>
      <c r="BC14" s="307"/>
      <c r="BD14" s="307"/>
      <c r="BE14" s="307"/>
      <c r="BF14" s="307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X14" s="262"/>
      <c r="BY14" s="336">
        <f t="shared" si="11"/>
        <v>0</v>
      </c>
      <c r="BZ14" s="336">
        <f t="shared" si="12"/>
        <v>0</v>
      </c>
      <c r="CA14" s="336">
        <f t="shared" si="13"/>
        <v>0</v>
      </c>
      <c r="CB14" s="336">
        <f t="shared" si="14"/>
        <v>0</v>
      </c>
      <c r="CC14" s="336">
        <f t="shared" si="15"/>
        <v>0</v>
      </c>
      <c r="CD14" s="336">
        <f t="shared" si="16"/>
        <v>0</v>
      </c>
      <c r="CE14" s="336">
        <f t="shared" si="17"/>
        <v>0</v>
      </c>
      <c r="CF14" s="336">
        <f t="shared" si="18"/>
        <v>0</v>
      </c>
      <c r="CG14" s="336">
        <f t="shared" si="19"/>
        <v>0</v>
      </c>
      <c r="CH14" s="336">
        <f t="shared" si="20"/>
        <v>0</v>
      </c>
      <c r="CI14" s="336">
        <f t="shared" si="21"/>
        <v>0</v>
      </c>
      <c r="CJ14" s="336">
        <f t="shared" si="22"/>
        <v>0</v>
      </c>
      <c r="CK14" s="336">
        <f t="shared" si="23"/>
        <v>0</v>
      </c>
      <c r="CL14" s="336">
        <f t="shared" si="24"/>
        <v>0</v>
      </c>
      <c r="CM14" s="336">
        <f t="shared" si="25"/>
        <v>0</v>
      </c>
      <c r="CN14" s="336"/>
      <c r="CO14" s="336"/>
      <c r="CP14" s="336"/>
      <c r="CQ14" s="336"/>
      <c r="CR14" s="336"/>
      <c r="CS14" s="336"/>
      <c r="CT14" s="336"/>
      <c r="CU14" s="336"/>
      <c r="CV14" s="336"/>
      <c r="CW14" s="336"/>
      <c r="CX14" s="336"/>
      <c r="CY14" s="336"/>
      <c r="CZ14" s="336"/>
      <c r="DA14" s="336"/>
      <c r="DB14" s="336"/>
      <c r="DC14" s="336"/>
      <c r="DD14" s="336"/>
      <c r="DE14" s="336"/>
      <c r="DF14" s="480"/>
      <c r="DG14" s="336">
        <f t="shared" si="26"/>
        <v>0</v>
      </c>
      <c r="DH14" s="336">
        <f t="shared" si="27"/>
        <v>0</v>
      </c>
      <c r="DI14" s="336">
        <f t="shared" si="28"/>
        <v>0</v>
      </c>
      <c r="DJ14" s="336">
        <f t="shared" si="29"/>
        <v>0</v>
      </c>
      <c r="DK14" s="336">
        <f t="shared" si="30"/>
        <v>0</v>
      </c>
      <c r="DL14" s="336">
        <f t="shared" si="31"/>
        <v>0</v>
      </c>
      <c r="DM14" s="336">
        <f t="shared" si="32"/>
        <v>0</v>
      </c>
      <c r="DN14" s="336">
        <f t="shared" si="33"/>
        <v>0</v>
      </c>
      <c r="DO14" s="336">
        <f t="shared" si="34"/>
        <v>0</v>
      </c>
      <c r="DP14" s="336">
        <f t="shared" si="35"/>
        <v>0</v>
      </c>
      <c r="DQ14" s="336">
        <f t="shared" si="36"/>
        <v>0</v>
      </c>
      <c r="DR14" s="336">
        <f t="shared" si="37"/>
        <v>0</v>
      </c>
      <c r="DS14" s="336">
        <f t="shared" si="38"/>
        <v>0</v>
      </c>
      <c r="DT14" s="336">
        <f t="shared" si="39"/>
        <v>0</v>
      </c>
      <c r="DU14" s="336">
        <f t="shared" si="40"/>
        <v>0</v>
      </c>
    </row>
    <row r="15" spans="1:154" s="166" customFormat="1" ht="30" x14ac:dyDescent="0.25">
      <c r="A15" s="165"/>
      <c r="B15" s="303" t="str">
        <f>'2.Data entry'!C15</f>
        <v>…percentage produced by solar power (thermal, photovoltaic, concentrated)</v>
      </c>
      <c r="C15" s="314" t="s">
        <v>253</v>
      </c>
      <c r="D15" s="304">
        <f>D14*('2.Data entry'!F15/100)</f>
        <v>0</v>
      </c>
      <c r="E15" s="305" t="str">
        <f>'2.Data entry'!G15</f>
        <v>-</v>
      </c>
      <c r="F15" s="305" t="str">
        <f>'2.Data entry'!H15</f>
        <v>-</v>
      </c>
      <c r="G15" s="305" t="str">
        <f>'2.Data entry'!I15</f>
        <v>-</v>
      </c>
      <c r="H15" s="306"/>
      <c r="I15" s="262"/>
      <c r="J15" s="476">
        <v>1.7684706000000001E-8</v>
      </c>
      <c r="K15" s="476">
        <v>6.0436839999999999E-16</v>
      </c>
      <c r="L15" s="476">
        <v>1.9965244E-7</v>
      </c>
      <c r="M15" s="476">
        <v>2.8617104E-15</v>
      </c>
      <c r="N15" s="476">
        <v>4.2067913000000001E-14</v>
      </c>
      <c r="O15" s="476">
        <v>1.0664814999999999E-11</v>
      </c>
      <c r="P15" s="476">
        <v>3.4586666000000002E-9</v>
      </c>
      <c r="Q15" s="476">
        <v>4.6635059999999998E-11</v>
      </c>
      <c r="R15" s="476">
        <v>1.2804805000000001E-10</v>
      </c>
      <c r="S15" s="476">
        <v>2.9493621999999998E-10</v>
      </c>
      <c r="T15" s="476">
        <v>3.1076945999999999E-11</v>
      </c>
      <c r="U15" s="476">
        <v>5.1171291000000002E-10</v>
      </c>
      <c r="V15" s="476">
        <v>4.4876917000000002E-10</v>
      </c>
      <c r="W15" s="476">
        <v>3.6797259E-14</v>
      </c>
      <c r="X15" s="476">
        <v>2.4078915000000001E-9</v>
      </c>
      <c r="Y15" s="307"/>
      <c r="Z15" s="308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R15" s="307"/>
      <c r="AS15" s="307"/>
      <c r="AT15" s="307"/>
      <c r="AU15" s="307"/>
      <c r="AV15" s="307"/>
      <c r="AW15" s="307"/>
      <c r="AX15" s="307"/>
      <c r="AY15" s="307"/>
      <c r="AZ15" s="307"/>
      <c r="BA15" s="307"/>
      <c r="BB15" s="307"/>
      <c r="BC15" s="307"/>
      <c r="BD15" s="307"/>
      <c r="BE15" s="307"/>
      <c r="BF15" s="307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X15" s="262"/>
      <c r="BY15" s="336">
        <f t="shared" si="11"/>
        <v>0</v>
      </c>
      <c r="BZ15" s="336">
        <f t="shared" si="12"/>
        <v>0</v>
      </c>
      <c r="CA15" s="336">
        <f t="shared" si="13"/>
        <v>0</v>
      </c>
      <c r="CB15" s="336">
        <f t="shared" si="14"/>
        <v>0</v>
      </c>
      <c r="CC15" s="336">
        <f t="shared" si="15"/>
        <v>0</v>
      </c>
      <c r="CD15" s="336">
        <f t="shared" si="16"/>
        <v>0</v>
      </c>
      <c r="CE15" s="336">
        <f t="shared" si="17"/>
        <v>0</v>
      </c>
      <c r="CF15" s="336">
        <f t="shared" si="18"/>
        <v>0</v>
      </c>
      <c r="CG15" s="336">
        <f t="shared" si="19"/>
        <v>0</v>
      </c>
      <c r="CH15" s="336">
        <f t="shared" si="20"/>
        <v>0</v>
      </c>
      <c r="CI15" s="336">
        <f t="shared" si="21"/>
        <v>0</v>
      </c>
      <c r="CJ15" s="336">
        <f t="shared" si="22"/>
        <v>0</v>
      </c>
      <c r="CK15" s="336">
        <f t="shared" si="23"/>
        <v>0</v>
      </c>
      <c r="CL15" s="336">
        <f t="shared" si="24"/>
        <v>0</v>
      </c>
      <c r="CM15" s="336">
        <f t="shared" si="25"/>
        <v>0</v>
      </c>
      <c r="CN15" s="336"/>
      <c r="CO15" s="336"/>
      <c r="CP15" s="336"/>
      <c r="CQ15" s="336"/>
      <c r="CR15" s="336"/>
      <c r="CS15" s="336"/>
      <c r="CT15" s="336"/>
      <c r="CU15" s="336"/>
      <c r="CV15" s="336"/>
      <c r="CW15" s="336"/>
      <c r="CX15" s="336"/>
      <c r="CY15" s="336"/>
      <c r="CZ15" s="336"/>
      <c r="DA15" s="336"/>
      <c r="DB15" s="336"/>
      <c r="DC15" s="336"/>
      <c r="DD15" s="336"/>
      <c r="DE15" s="336"/>
      <c r="DF15" s="480"/>
      <c r="DG15" s="336">
        <f t="shared" si="26"/>
        <v>0</v>
      </c>
      <c r="DH15" s="336">
        <f t="shared" si="27"/>
        <v>0</v>
      </c>
      <c r="DI15" s="336">
        <f t="shared" si="28"/>
        <v>0</v>
      </c>
      <c r="DJ15" s="336">
        <f t="shared" si="29"/>
        <v>0</v>
      </c>
      <c r="DK15" s="336">
        <f t="shared" si="30"/>
        <v>0</v>
      </c>
      <c r="DL15" s="336">
        <f t="shared" si="31"/>
        <v>0</v>
      </c>
      <c r="DM15" s="336">
        <f t="shared" si="32"/>
        <v>0</v>
      </c>
      <c r="DN15" s="336">
        <f t="shared" si="33"/>
        <v>0</v>
      </c>
      <c r="DO15" s="336">
        <f t="shared" si="34"/>
        <v>0</v>
      </c>
      <c r="DP15" s="336">
        <f t="shared" si="35"/>
        <v>0</v>
      </c>
      <c r="DQ15" s="336">
        <f t="shared" si="36"/>
        <v>0</v>
      </c>
      <c r="DR15" s="336">
        <f t="shared" si="37"/>
        <v>0</v>
      </c>
      <c r="DS15" s="336">
        <f t="shared" si="38"/>
        <v>0</v>
      </c>
      <c r="DT15" s="336">
        <f t="shared" si="39"/>
        <v>0</v>
      </c>
      <c r="DU15" s="336">
        <f t="shared" si="40"/>
        <v>0</v>
      </c>
    </row>
    <row r="16" spans="1:154" s="166" customFormat="1" ht="15.75" customHeight="1" x14ac:dyDescent="0.25">
      <c r="A16" s="165"/>
      <c r="B16" s="303" t="str">
        <f>'2.Data entry'!C16</f>
        <v>...percentage produced by hydroeletric power</v>
      </c>
      <c r="C16" s="314" t="s">
        <v>253</v>
      </c>
      <c r="D16" s="304">
        <f>D14*('2.Data entry'!F16/100)</f>
        <v>0</v>
      </c>
      <c r="E16" s="305" t="str">
        <f>'2.Data entry'!G16</f>
        <v>-</v>
      </c>
      <c r="F16" s="305" t="str">
        <f>'2.Data entry'!H16</f>
        <v>-</v>
      </c>
      <c r="G16" s="305" t="str">
        <f>'2.Data entry'!I16</f>
        <v>-</v>
      </c>
      <c r="H16" s="306"/>
      <c r="I16" s="262"/>
      <c r="J16" s="476">
        <v>2.5413612E-5</v>
      </c>
      <c r="K16" s="476">
        <v>4.5216139000000004E-12</v>
      </c>
      <c r="L16" s="476">
        <v>3.7518336000000001E-5</v>
      </c>
      <c r="M16" s="476">
        <v>4.1160975999999999E-13</v>
      </c>
      <c r="N16" s="476">
        <v>1.6988353E-12</v>
      </c>
      <c r="O16" s="476">
        <v>5.7389646999999996E-9</v>
      </c>
      <c r="P16" s="476">
        <v>2.3849059E-6</v>
      </c>
      <c r="Q16" s="476">
        <v>1.9535004E-7</v>
      </c>
      <c r="R16" s="476">
        <v>5.9661651E-8</v>
      </c>
      <c r="S16" s="476">
        <v>9.3095534999999996E-8</v>
      </c>
      <c r="T16" s="476">
        <v>3.1617899000000001E-9</v>
      </c>
      <c r="U16" s="476">
        <v>8.7889076000000005E-9</v>
      </c>
      <c r="V16" s="476">
        <v>6.7315185999999999E-9</v>
      </c>
      <c r="W16" s="476">
        <v>7.0432893999999999E-11</v>
      </c>
      <c r="X16" s="476">
        <v>6.4854602000000006E-5</v>
      </c>
      <c r="Y16" s="307"/>
      <c r="Z16" s="308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R16" s="307"/>
      <c r="AS16" s="307"/>
      <c r="AT16" s="307"/>
      <c r="AU16" s="307"/>
      <c r="AV16" s="307"/>
      <c r="AW16" s="307"/>
      <c r="AX16" s="307"/>
      <c r="AY16" s="307"/>
      <c r="AZ16" s="307"/>
      <c r="BA16" s="307"/>
      <c r="BB16" s="307"/>
      <c r="BC16" s="307"/>
      <c r="BD16" s="307"/>
      <c r="BE16" s="307"/>
      <c r="BF16" s="307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X16" s="262"/>
      <c r="BY16" s="336">
        <f t="shared" si="11"/>
        <v>0</v>
      </c>
      <c r="BZ16" s="336">
        <f t="shared" si="12"/>
        <v>0</v>
      </c>
      <c r="CA16" s="336">
        <f t="shared" si="13"/>
        <v>0</v>
      </c>
      <c r="CB16" s="336">
        <f t="shared" si="14"/>
        <v>0</v>
      </c>
      <c r="CC16" s="336">
        <f t="shared" si="15"/>
        <v>0</v>
      </c>
      <c r="CD16" s="336">
        <f t="shared" si="16"/>
        <v>0</v>
      </c>
      <c r="CE16" s="336">
        <f t="shared" si="17"/>
        <v>0</v>
      </c>
      <c r="CF16" s="336">
        <f t="shared" si="18"/>
        <v>0</v>
      </c>
      <c r="CG16" s="336">
        <f t="shared" si="19"/>
        <v>0</v>
      </c>
      <c r="CH16" s="336">
        <f t="shared" si="20"/>
        <v>0</v>
      </c>
      <c r="CI16" s="336">
        <f t="shared" si="21"/>
        <v>0</v>
      </c>
      <c r="CJ16" s="336">
        <f t="shared" si="22"/>
        <v>0</v>
      </c>
      <c r="CK16" s="336">
        <f t="shared" si="23"/>
        <v>0</v>
      </c>
      <c r="CL16" s="336">
        <f t="shared" si="24"/>
        <v>0</v>
      </c>
      <c r="CM16" s="336">
        <f t="shared" si="25"/>
        <v>0</v>
      </c>
      <c r="CN16" s="336"/>
      <c r="CO16" s="336"/>
      <c r="CP16" s="336"/>
      <c r="CQ16" s="336"/>
      <c r="CR16" s="336"/>
      <c r="CS16" s="336"/>
      <c r="CT16" s="336"/>
      <c r="CU16" s="336"/>
      <c r="CV16" s="336"/>
      <c r="CW16" s="336"/>
      <c r="CX16" s="336"/>
      <c r="CY16" s="336"/>
      <c r="CZ16" s="336"/>
      <c r="DA16" s="336"/>
      <c r="DB16" s="336"/>
      <c r="DC16" s="336"/>
      <c r="DD16" s="336"/>
      <c r="DE16" s="336"/>
      <c r="DF16" s="480"/>
      <c r="DG16" s="336">
        <f t="shared" si="26"/>
        <v>0</v>
      </c>
      <c r="DH16" s="336">
        <f t="shared" si="27"/>
        <v>0</v>
      </c>
      <c r="DI16" s="336">
        <f t="shared" si="28"/>
        <v>0</v>
      </c>
      <c r="DJ16" s="336">
        <f t="shared" si="29"/>
        <v>0</v>
      </c>
      <c r="DK16" s="336">
        <f t="shared" si="30"/>
        <v>0</v>
      </c>
      <c r="DL16" s="336">
        <f t="shared" si="31"/>
        <v>0</v>
      </c>
      <c r="DM16" s="336">
        <f t="shared" si="32"/>
        <v>0</v>
      </c>
      <c r="DN16" s="336">
        <f t="shared" si="33"/>
        <v>0</v>
      </c>
      <c r="DO16" s="336">
        <f t="shared" si="34"/>
        <v>0</v>
      </c>
      <c r="DP16" s="336">
        <f t="shared" si="35"/>
        <v>0</v>
      </c>
      <c r="DQ16" s="336">
        <f t="shared" si="36"/>
        <v>0</v>
      </c>
      <c r="DR16" s="336">
        <f t="shared" si="37"/>
        <v>0</v>
      </c>
      <c r="DS16" s="336">
        <f t="shared" si="38"/>
        <v>0</v>
      </c>
      <c r="DT16" s="336">
        <f t="shared" si="39"/>
        <v>0</v>
      </c>
      <c r="DU16" s="336">
        <f t="shared" si="40"/>
        <v>0</v>
      </c>
    </row>
    <row r="17" spans="1:137" s="166" customFormat="1" ht="15.75" customHeight="1" x14ac:dyDescent="0.25">
      <c r="A17" s="165"/>
      <c r="B17" s="303" t="str">
        <f>'2.Data entry'!C17</f>
        <v>…percentage produced by wind power</v>
      </c>
      <c r="C17" s="314" t="s">
        <v>253</v>
      </c>
      <c r="D17" s="304">
        <f>D14*('2.Data entry'!F17/100)</f>
        <v>0</v>
      </c>
      <c r="E17" s="305" t="str">
        <f>'2.Data entry'!G17</f>
        <v>-</v>
      </c>
      <c r="F17" s="305" t="str">
        <f>'2.Data entry'!H17</f>
        <v>-</v>
      </c>
      <c r="G17" s="305" t="str">
        <f>'2.Data entry'!I17</f>
        <v>-</v>
      </c>
      <c r="H17" s="306"/>
      <c r="I17" s="262"/>
      <c r="J17" s="476">
        <v>1.6242996E-4</v>
      </c>
      <c r="K17" s="476">
        <v>2.8899692000000002E-11</v>
      </c>
      <c r="L17" s="476">
        <v>2.3979675E-4</v>
      </c>
      <c r="M17" s="476">
        <v>2.6307852E-12</v>
      </c>
      <c r="N17" s="476">
        <v>1.0858029E-11</v>
      </c>
      <c r="O17" s="476">
        <v>3.6680334000000002E-8</v>
      </c>
      <c r="P17" s="476">
        <v>1.5243019E-5</v>
      </c>
      <c r="Q17" s="476">
        <v>1.248571E-6</v>
      </c>
      <c r="R17" s="476">
        <v>3.8132475999999998E-7</v>
      </c>
      <c r="S17" s="476">
        <v>5.9501593E-7</v>
      </c>
      <c r="T17" s="476">
        <v>2.0208437999999999E-8</v>
      </c>
      <c r="U17" s="476">
        <v>5.6173908000000001E-8</v>
      </c>
      <c r="V17" s="476">
        <v>4.3024190000000003E-8</v>
      </c>
      <c r="W17" s="476">
        <v>4.5016866999999998E-10</v>
      </c>
      <c r="X17" s="476">
        <v>8.0187364999999998E-6</v>
      </c>
      <c r="Y17" s="307"/>
      <c r="Z17" s="308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R17" s="307"/>
      <c r="AS17" s="307"/>
      <c r="AT17" s="307"/>
      <c r="AU17" s="307"/>
      <c r="AV17" s="307"/>
      <c r="AW17" s="307"/>
      <c r="AX17" s="307"/>
      <c r="AY17" s="307"/>
      <c r="AZ17" s="307"/>
      <c r="BA17" s="307"/>
      <c r="BB17" s="307"/>
      <c r="BC17" s="307"/>
      <c r="BD17" s="307"/>
      <c r="BE17" s="307"/>
      <c r="BF17" s="307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X17" s="262"/>
      <c r="BY17" s="336">
        <f t="shared" si="11"/>
        <v>0</v>
      </c>
      <c r="BZ17" s="336">
        <f t="shared" si="12"/>
        <v>0</v>
      </c>
      <c r="CA17" s="336">
        <f t="shared" si="13"/>
        <v>0</v>
      </c>
      <c r="CB17" s="336">
        <f t="shared" si="14"/>
        <v>0</v>
      </c>
      <c r="CC17" s="336">
        <f t="shared" si="15"/>
        <v>0</v>
      </c>
      <c r="CD17" s="336">
        <f t="shared" si="16"/>
        <v>0</v>
      </c>
      <c r="CE17" s="336">
        <f t="shared" si="17"/>
        <v>0</v>
      </c>
      <c r="CF17" s="336">
        <f t="shared" si="18"/>
        <v>0</v>
      </c>
      <c r="CG17" s="336">
        <f t="shared" si="19"/>
        <v>0</v>
      </c>
      <c r="CH17" s="336">
        <f t="shared" si="20"/>
        <v>0</v>
      </c>
      <c r="CI17" s="336">
        <f t="shared" si="21"/>
        <v>0</v>
      </c>
      <c r="CJ17" s="336">
        <f t="shared" si="22"/>
        <v>0</v>
      </c>
      <c r="CK17" s="336">
        <f t="shared" si="23"/>
        <v>0</v>
      </c>
      <c r="CL17" s="336">
        <f t="shared" si="24"/>
        <v>0</v>
      </c>
      <c r="CM17" s="336">
        <f t="shared" si="25"/>
        <v>0</v>
      </c>
      <c r="CN17" s="336"/>
      <c r="CO17" s="336"/>
      <c r="CP17" s="336"/>
      <c r="CQ17" s="336"/>
      <c r="CR17" s="336"/>
      <c r="CS17" s="336"/>
      <c r="CT17" s="336"/>
      <c r="CU17" s="336"/>
      <c r="CV17" s="336"/>
      <c r="CW17" s="336"/>
      <c r="CX17" s="336"/>
      <c r="CY17" s="336"/>
      <c r="CZ17" s="336"/>
      <c r="DA17" s="336"/>
      <c r="DB17" s="336"/>
      <c r="DC17" s="336"/>
      <c r="DD17" s="336"/>
      <c r="DE17" s="336"/>
      <c r="DF17" s="480"/>
      <c r="DG17" s="336">
        <f t="shared" si="26"/>
        <v>0</v>
      </c>
      <c r="DH17" s="336">
        <f t="shared" si="27"/>
        <v>0</v>
      </c>
      <c r="DI17" s="336">
        <f t="shared" si="28"/>
        <v>0</v>
      </c>
      <c r="DJ17" s="336">
        <f t="shared" si="29"/>
        <v>0</v>
      </c>
      <c r="DK17" s="336">
        <f t="shared" si="30"/>
        <v>0</v>
      </c>
      <c r="DL17" s="336">
        <f t="shared" si="31"/>
        <v>0</v>
      </c>
      <c r="DM17" s="336">
        <f t="shared" si="32"/>
        <v>0</v>
      </c>
      <c r="DN17" s="336">
        <f t="shared" si="33"/>
        <v>0</v>
      </c>
      <c r="DO17" s="336">
        <f t="shared" si="34"/>
        <v>0</v>
      </c>
      <c r="DP17" s="336">
        <f t="shared" si="35"/>
        <v>0</v>
      </c>
      <c r="DQ17" s="336">
        <f t="shared" si="36"/>
        <v>0</v>
      </c>
      <c r="DR17" s="336">
        <f t="shared" si="37"/>
        <v>0</v>
      </c>
      <c r="DS17" s="336">
        <f t="shared" si="38"/>
        <v>0</v>
      </c>
      <c r="DT17" s="336">
        <f t="shared" si="39"/>
        <v>0</v>
      </c>
      <c r="DU17" s="336">
        <f t="shared" si="40"/>
        <v>0</v>
      </c>
    </row>
    <row r="18" spans="1:137" s="166" customFormat="1" ht="15.75" customHeight="1" x14ac:dyDescent="0.25">
      <c r="A18" s="165"/>
      <c r="B18" s="303" t="str">
        <f>'2.Data entry'!C18</f>
        <v>…percentage produced by geothermal energy</v>
      </c>
      <c r="C18" s="314" t="s">
        <v>253</v>
      </c>
      <c r="D18" s="304">
        <f>D14*('2.Data entry'!F18/100)</f>
        <v>0</v>
      </c>
      <c r="E18" s="305" t="str">
        <f>'2.Data entry'!G18</f>
        <v>-</v>
      </c>
      <c r="F18" s="305" t="str">
        <f>'2.Data entry'!H18</f>
        <v>-</v>
      </c>
      <c r="G18" s="305" t="str">
        <f>'2.Data entry'!I18</f>
        <v>-</v>
      </c>
      <c r="H18" s="306"/>
      <c r="I18" s="262"/>
      <c r="J18" s="476">
        <v>5.9983863999999998E-6</v>
      </c>
      <c r="K18" s="476">
        <v>3.1678314E-13</v>
      </c>
      <c r="L18" s="476">
        <v>2.3552766999999999E-5</v>
      </c>
      <c r="M18" s="476">
        <v>1.2166684E-12</v>
      </c>
      <c r="N18" s="476">
        <v>9.2357518999999996E-13</v>
      </c>
      <c r="O18" s="476">
        <v>6.3542358000000001E-9</v>
      </c>
      <c r="P18" s="476">
        <v>2.6330384000000001E-8</v>
      </c>
      <c r="Q18" s="476">
        <v>1.1605534000000001E-6</v>
      </c>
      <c r="R18" s="476">
        <v>2.9713336000000001E-8</v>
      </c>
      <c r="S18" s="476">
        <v>4.9422851000000001E-8</v>
      </c>
      <c r="T18" s="476">
        <v>2.4349655000000001E-9</v>
      </c>
      <c r="U18" s="476">
        <v>4.9441697999999998E-9</v>
      </c>
      <c r="V18" s="476">
        <v>1.5237037000000001E-8</v>
      </c>
      <c r="W18" s="476">
        <v>3.8162087E-12</v>
      </c>
      <c r="X18" s="476">
        <v>1.825036E-6</v>
      </c>
      <c r="Y18" s="307"/>
      <c r="Z18" s="308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X18" s="262"/>
      <c r="BY18" s="336">
        <f t="shared" si="11"/>
        <v>0</v>
      </c>
      <c r="BZ18" s="336">
        <f t="shared" si="12"/>
        <v>0</v>
      </c>
      <c r="CA18" s="336">
        <f t="shared" si="13"/>
        <v>0</v>
      </c>
      <c r="CB18" s="336">
        <f t="shared" si="14"/>
        <v>0</v>
      </c>
      <c r="CC18" s="336">
        <f t="shared" si="15"/>
        <v>0</v>
      </c>
      <c r="CD18" s="336">
        <f t="shared" si="16"/>
        <v>0</v>
      </c>
      <c r="CE18" s="336">
        <f t="shared" si="17"/>
        <v>0</v>
      </c>
      <c r="CF18" s="336">
        <f t="shared" si="18"/>
        <v>0</v>
      </c>
      <c r="CG18" s="336">
        <f t="shared" si="19"/>
        <v>0</v>
      </c>
      <c r="CH18" s="336">
        <f t="shared" si="20"/>
        <v>0</v>
      </c>
      <c r="CI18" s="336">
        <f t="shared" si="21"/>
        <v>0</v>
      </c>
      <c r="CJ18" s="336">
        <f t="shared" si="22"/>
        <v>0</v>
      </c>
      <c r="CK18" s="336">
        <f t="shared" si="23"/>
        <v>0</v>
      </c>
      <c r="CL18" s="336">
        <f t="shared" si="24"/>
        <v>0</v>
      </c>
      <c r="CM18" s="336">
        <f t="shared" si="25"/>
        <v>0</v>
      </c>
      <c r="CN18" s="336"/>
      <c r="CO18" s="336"/>
      <c r="CP18" s="336"/>
      <c r="CQ18" s="336"/>
      <c r="CR18" s="336"/>
      <c r="CS18" s="336"/>
      <c r="CT18" s="336"/>
      <c r="CU18" s="336"/>
      <c r="CV18" s="336"/>
      <c r="CW18" s="336"/>
      <c r="CX18" s="336"/>
      <c r="CY18" s="336"/>
      <c r="CZ18" s="336"/>
      <c r="DA18" s="336"/>
      <c r="DB18" s="336"/>
      <c r="DC18" s="336"/>
      <c r="DD18" s="336"/>
      <c r="DE18" s="336"/>
      <c r="DF18" s="480"/>
      <c r="DG18" s="336">
        <f t="shared" si="26"/>
        <v>0</v>
      </c>
      <c r="DH18" s="336">
        <f t="shared" si="27"/>
        <v>0</v>
      </c>
      <c r="DI18" s="336">
        <f t="shared" si="28"/>
        <v>0</v>
      </c>
      <c r="DJ18" s="336">
        <f t="shared" si="29"/>
        <v>0</v>
      </c>
      <c r="DK18" s="336">
        <f t="shared" si="30"/>
        <v>0</v>
      </c>
      <c r="DL18" s="336">
        <f t="shared" si="31"/>
        <v>0</v>
      </c>
      <c r="DM18" s="336">
        <f t="shared" si="32"/>
        <v>0</v>
      </c>
      <c r="DN18" s="336">
        <f t="shared" si="33"/>
        <v>0</v>
      </c>
      <c r="DO18" s="336">
        <f t="shared" si="34"/>
        <v>0</v>
      </c>
      <c r="DP18" s="336">
        <f t="shared" si="35"/>
        <v>0</v>
      </c>
      <c r="DQ18" s="336">
        <f t="shared" si="36"/>
        <v>0</v>
      </c>
      <c r="DR18" s="336">
        <f t="shared" si="37"/>
        <v>0</v>
      </c>
      <c r="DS18" s="336">
        <f t="shared" si="38"/>
        <v>0</v>
      </c>
      <c r="DT18" s="336">
        <f t="shared" si="39"/>
        <v>0</v>
      </c>
      <c r="DU18" s="336">
        <f t="shared" si="40"/>
        <v>0</v>
      </c>
    </row>
    <row r="19" spans="1:137" s="166" customFormat="1" ht="15.75" customHeight="1" x14ac:dyDescent="0.25">
      <c r="A19" s="165"/>
      <c r="B19" s="303" t="str">
        <f>'2.Data entry'!C19</f>
        <v>…percentage produced by biofuels</v>
      </c>
      <c r="C19" s="314" t="s">
        <v>253</v>
      </c>
      <c r="D19" s="304">
        <f>D14*('2.Data entry'!F19/100)</f>
        <v>0</v>
      </c>
      <c r="E19" s="305" t="str">
        <f>'2.Data entry'!G19</f>
        <v>-</v>
      </c>
      <c r="F19" s="305" t="str">
        <f>'2.Data entry'!H19</f>
        <v>-</v>
      </c>
      <c r="G19" s="305" t="str">
        <f>'2.Data entry'!I19</f>
        <v>-</v>
      </c>
      <c r="H19" s="306"/>
      <c r="I19" s="262"/>
      <c r="J19" s="476">
        <v>1.6859538999999999</v>
      </c>
      <c r="K19" s="476">
        <v>1.5013981999999999E-8</v>
      </c>
      <c r="L19" s="476">
        <v>0.41199975999999999</v>
      </c>
      <c r="M19" s="476">
        <v>1.6098880999999999E-9</v>
      </c>
      <c r="N19" s="476">
        <v>1.4726612E-7</v>
      </c>
      <c r="O19" s="476">
        <v>1.5565731E-4</v>
      </c>
      <c r="P19" s="476">
        <v>6.2981071999999999E-3</v>
      </c>
      <c r="Q19" s="476">
        <v>9.2274787000000001E-4</v>
      </c>
      <c r="R19" s="476">
        <v>1.4656306000000001E-3</v>
      </c>
      <c r="S19" s="476">
        <v>3.8013335999999998E-3</v>
      </c>
      <c r="T19" s="476">
        <v>2.8837551999999999E-5</v>
      </c>
      <c r="U19" s="476">
        <v>2.5028878999999997E-4</v>
      </c>
      <c r="V19" s="476">
        <v>3.5962021999999999E-4</v>
      </c>
      <c r="W19" s="476">
        <v>2.5536221999999998E-7</v>
      </c>
      <c r="X19" s="476">
        <v>5.1717773999999999</v>
      </c>
      <c r="Y19" s="307"/>
      <c r="Z19" s="308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R19" s="307"/>
      <c r="AS19" s="307"/>
      <c r="AT19" s="307"/>
      <c r="AU19" s="307"/>
      <c r="AV19" s="307"/>
      <c r="AW19" s="307"/>
      <c r="AX19" s="307"/>
      <c r="AY19" s="307"/>
      <c r="AZ19" s="307"/>
      <c r="BA19" s="307"/>
      <c r="BB19" s="307"/>
      <c r="BC19" s="307"/>
      <c r="BD19" s="307"/>
      <c r="BE19" s="307"/>
      <c r="BF19" s="307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X19" s="262"/>
      <c r="BY19" s="336">
        <f t="shared" si="11"/>
        <v>0</v>
      </c>
      <c r="BZ19" s="336">
        <f t="shared" si="12"/>
        <v>0</v>
      </c>
      <c r="CA19" s="336">
        <f t="shared" si="13"/>
        <v>0</v>
      </c>
      <c r="CB19" s="336">
        <f t="shared" si="14"/>
        <v>0</v>
      </c>
      <c r="CC19" s="336">
        <f t="shared" si="15"/>
        <v>0</v>
      </c>
      <c r="CD19" s="336">
        <f t="shared" si="16"/>
        <v>0</v>
      </c>
      <c r="CE19" s="336">
        <f t="shared" si="17"/>
        <v>0</v>
      </c>
      <c r="CF19" s="336">
        <f t="shared" si="18"/>
        <v>0</v>
      </c>
      <c r="CG19" s="336">
        <f t="shared" si="19"/>
        <v>0</v>
      </c>
      <c r="CH19" s="336">
        <f t="shared" si="20"/>
        <v>0</v>
      </c>
      <c r="CI19" s="336">
        <f t="shared" si="21"/>
        <v>0</v>
      </c>
      <c r="CJ19" s="336">
        <f t="shared" si="22"/>
        <v>0</v>
      </c>
      <c r="CK19" s="336">
        <f t="shared" si="23"/>
        <v>0</v>
      </c>
      <c r="CL19" s="336">
        <f t="shared" si="24"/>
        <v>0</v>
      </c>
      <c r="CM19" s="336">
        <f t="shared" si="25"/>
        <v>0</v>
      </c>
      <c r="CN19" s="336"/>
      <c r="CO19" s="336"/>
      <c r="CP19" s="336"/>
      <c r="CQ19" s="336"/>
      <c r="CR19" s="336"/>
      <c r="CS19" s="336"/>
      <c r="CT19" s="336"/>
      <c r="CU19" s="336"/>
      <c r="CV19" s="336"/>
      <c r="CW19" s="336"/>
      <c r="CX19" s="336"/>
      <c r="CY19" s="336"/>
      <c r="CZ19" s="336"/>
      <c r="DA19" s="336"/>
      <c r="DB19" s="336"/>
      <c r="DC19" s="336"/>
      <c r="DD19" s="336"/>
      <c r="DE19" s="336"/>
      <c r="DF19" s="480"/>
      <c r="DG19" s="336">
        <f t="shared" si="26"/>
        <v>0</v>
      </c>
      <c r="DH19" s="336">
        <f t="shared" si="27"/>
        <v>0</v>
      </c>
      <c r="DI19" s="336">
        <f t="shared" si="28"/>
        <v>0</v>
      </c>
      <c r="DJ19" s="336">
        <f t="shared" si="29"/>
        <v>0</v>
      </c>
      <c r="DK19" s="336">
        <f t="shared" si="30"/>
        <v>0</v>
      </c>
      <c r="DL19" s="336">
        <f t="shared" si="31"/>
        <v>0</v>
      </c>
      <c r="DM19" s="336">
        <f t="shared" si="32"/>
        <v>0</v>
      </c>
      <c r="DN19" s="336">
        <f t="shared" si="33"/>
        <v>0</v>
      </c>
      <c r="DO19" s="336">
        <f t="shared" si="34"/>
        <v>0</v>
      </c>
      <c r="DP19" s="336">
        <f t="shared" si="35"/>
        <v>0</v>
      </c>
      <c r="DQ19" s="336">
        <f t="shared" si="36"/>
        <v>0</v>
      </c>
      <c r="DR19" s="336">
        <f t="shared" si="37"/>
        <v>0</v>
      </c>
      <c r="DS19" s="336">
        <f t="shared" si="38"/>
        <v>0</v>
      </c>
      <c r="DT19" s="336">
        <f t="shared" si="39"/>
        <v>0</v>
      </c>
      <c r="DU19" s="336">
        <f t="shared" si="40"/>
        <v>0</v>
      </c>
    </row>
    <row r="20" spans="1:137" s="166" customFormat="1" ht="15.75" customHeight="1" x14ac:dyDescent="0.25">
      <c r="A20" s="165"/>
      <c r="B20" s="303" t="str">
        <f>'2.Data entry'!C20</f>
        <v>…percentage produced by the renewable part of waste</v>
      </c>
      <c r="C20" s="314" t="s">
        <v>253</v>
      </c>
      <c r="D20" s="304">
        <f>D14*('2.Data entry'!F20/100)</f>
        <v>0</v>
      </c>
      <c r="E20" s="305" t="str">
        <f>'2.Data entry'!G20</f>
        <v>-</v>
      </c>
      <c r="F20" s="305" t="str">
        <f>'2.Data entry'!H20</f>
        <v>-</v>
      </c>
      <c r="G20" s="305" t="str">
        <f>'2.Data entry'!I20</f>
        <v>-</v>
      </c>
      <c r="H20" s="306"/>
      <c r="I20" s="262"/>
      <c r="J20" s="476">
        <v>0</v>
      </c>
      <c r="K20" s="476">
        <v>0</v>
      </c>
      <c r="L20" s="476">
        <v>0</v>
      </c>
      <c r="M20" s="476">
        <v>0</v>
      </c>
      <c r="N20" s="476">
        <v>0</v>
      </c>
      <c r="O20" s="476">
        <v>0</v>
      </c>
      <c r="P20" s="476">
        <v>0</v>
      </c>
      <c r="Q20" s="476">
        <v>0</v>
      </c>
      <c r="R20" s="476">
        <v>0</v>
      </c>
      <c r="S20" s="476">
        <v>0</v>
      </c>
      <c r="T20" s="476">
        <v>0</v>
      </c>
      <c r="U20" s="476">
        <v>0</v>
      </c>
      <c r="V20" s="476">
        <v>0</v>
      </c>
      <c r="W20" s="476">
        <v>0</v>
      </c>
      <c r="X20" s="476">
        <v>0</v>
      </c>
      <c r="Y20" s="307"/>
      <c r="Z20" s="308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R20" s="307"/>
      <c r="AS20" s="307"/>
      <c r="AT20" s="307"/>
      <c r="AU20" s="307"/>
      <c r="AV20" s="307"/>
      <c r="AW20" s="307"/>
      <c r="AX20" s="307"/>
      <c r="AY20" s="307"/>
      <c r="AZ20" s="307"/>
      <c r="BA20" s="307"/>
      <c r="BB20" s="307"/>
      <c r="BC20" s="307"/>
      <c r="BD20" s="307"/>
      <c r="BE20" s="307"/>
      <c r="BF20" s="307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X20" s="262"/>
      <c r="BY20" s="336">
        <f t="shared" si="11"/>
        <v>0</v>
      </c>
      <c r="BZ20" s="336">
        <f t="shared" si="12"/>
        <v>0</v>
      </c>
      <c r="CA20" s="336">
        <f t="shared" si="13"/>
        <v>0</v>
      </c>
      <c r="CB20" s="336">
        <f t="shared" si="14"/>
        <v>0</v>
      </c>
      <c r="CC20" s="336">
        <f t="shared" si="15"/>
        <v>0</v>
      </c>
      <c r="CD20" s="336">
        <f t="shared" si="16"/>
        <v>0</v>
      </c>
      <c r="CE20" s="336">
        <f t="shared" si="17"/>
        <v>0</v>
      </c>
      <c r="CF20" s="336">
        <f t="shared" si="18"/>
        <v>0</v>
      </c>
      <c r="CG20" s="336">
        <f t="shared" si="19"/>
        <v>0</v>
      </c>
      <c r="CH20" s="336">
        <f t="shared" si="20"/>
        <v>0</v>
      </c>
      <c r="CI20" s="336">
        <f t="shared" si="21"/>
        <v>0</v>
      </c>
      <c r="CJ20" s="336">
        <f t="shared" si="22"/>
        <v>0</v>
      </c>
      <c r="CK20" s="336">
        <f t="shared" si="23"/>
        <v>0</v>
      </c>
      <c r="CL20" s="336">
        <f t="shared" si="24"/>
        <v>0</v>
      </c>
      <c r="CM20" s="336">
        <f t="shared" si="25"/>
        <v>0</v>
      </c>
      <c r="CN20" s="336"/>
      <c r="CO20" s="336"/>
      <c r="CP20" s="336"/>
      <c r="CQ20" s="336"/>
      <c r="CR20" s="336"/>
      <c r="CS20" s="336"/>
      <c r="CT20" s="336"/>
      <c r="CU20" s="336"/>
      <c r="CV20" s="336"/>
      <c r="CW20" s="336"/>
      <c r="CX20" s="336"/>
      <c r="CY20" s="336"/>
      <c r="CZ20" s="336"/>
      <c r="DA20" s="336"/>
      <c r="DB20" s="336"/>
      <c r="DC20" s="336"/>
      <c r="DD20" s="336"/>
      <c r="DE20" s="336"/>
      <c r="DF20" s="480"/>
      <c r="DG20" s="336">
        <f t="shared" si="26"/>
        <v>0</v>
      </c>
      <c r="DH20" s="336">
        <f t="shared" si="27"/>
        <v>0</v>
      </c>
      <c r="DI20" s="336">
        <f t="shared" si="28"/>
        <v>0</v>
      </c>
      <c r="DJ20" s="336">
        <f t="shared" si="29"/>
        <v>0</v>
      </c>
      <c r="DK20" s="336">
        <f t="shared" si="30"/>
        <v>0</v>
      </c>
      <c r="DL20" s="336">
        <f t="shared" si="31"/>
        <v>0</v>
      </c>
      <c r="DM20" s="336">
        <f t="shared" si="32"/>
        <v>0</v>
      </c>
      <c r="DN20" s="336">
        <f t="shared" si="33"/>
        <v>0</v>
      </c>
      <c r="DO20" s="336">
        <f t="shared" si="34"/>
        <v>0</v>
      </c>
      <c r="DP20" s="336">
        <f t="shared" si="35"/>
        <v>0</v>
      </c>
      <c r="DQ20" s="336">
        <f t="shared" si="36"/>
        <v>0</v>
      </c>
      <c r="DR20" s="336">
        <f t="shared" si="37"/>
        <v>0</v>
      </c>
      <c r="DS20" s="336">
        <f t="shared" si="38"/>
        <v>0</v>
      </c>
      <c r="DT20" s="336">
        <f t="shared" si="39"/>
        <v>0</v>
      </c>
      <c r="DU20" s="336">
        <f t="shared" si="40"/>
        <v>0</v>
      </c>
    </row>
    <row r="21" spans="1:137" s="166" customFormat="1" ht="25.5" customHeight="1" x14ac:dyDescent="0.25">
      <c r="A21" s="165"/>
      <c r="B21" s="303" t="str">
        <f>'2.Data entry'!C21</f>
        <v>…percentage produced by other sources (please, specify in Notes)</v>
      </c>
      <c r="C21" s="314" t="s">
        <v>253</v>
      </c>
      <c r="D21" s="304">
        <f>D14*('2.Data entry'!F21/100)</f>
        <v>0</v>
      </c>
      <c r="E21" s="305" t="str">
        <f>'2.Data entry'!G21</f>
        <v>-</v>
      </c>
      <c r="F21" s="305" t="str">
        <f>'2.Data entry'!H21</f>
        <v>-</v>
      </c>
      <c r="G21" s="305" t="str">
        <f>'2.Data entry'!I21</f>
        <v>-</v>
      </c>
      <c r="H21" s="306"/>
      <c r="I21" s="262"/>
      <c r="J21" s="307"/>
      <c r="K21" s="307"/>
      <c r="L21" s="307"/>
      <c r="M21" s="307"/>
      <c r="N21" s="307"/>
      <c r="O21" s="307"/>
      <c r="P21" s="307"/>
      <c r="Q21" s="307"/>
      <c r="R21" s="307"/>
      <c r="S21" s="307"/>
      <c r="T21" s="307"/>
      <c r="U21" s="307"/>
      <c r="V21" s="307"/>
      <c r="W21" s="307"/>
      <c r="X21" s="307"/>
      <c r="Y21" s="307"/>
      <c r="Z21" s="308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R21" s="307"/>
      <c r="AS21" s="307"/>
      <c r="AT21" s="307"/>
      <c r="AU21" s="307"/>
      <c r="AV21" s="307"/>
      <c r="AW21" s="307"/>
      <c r="AX21" s="307"/>
      <c r="AY21" s="307"/>
      <c r="AZ21" s="307"/>
      <c r="BA21" s="307"/>
      <c r="BB21" s="307"/>
      <c r="BC21" s="307"/>
      <c r="BD21" s="307"/>
      <c r="BE21" s="307"/>
      <c r="BF21" s="307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X21" s="262"/>
      <c r="BY21" s="336">
        <f t="shared" si="11"/>
        <v>0</v>
      </c>
      <c r="BZ21" s="336">
        <f t="shared" si="12"/>
        <v>0</v>
      </c>
      <c r="CA21" s="336">
        <f t="shared" si="13"/>
        <v>0</v>
      </c>
      <c r="CB21" s="336">
        <f t="shared" si="14"/>
        <v>0</v>
      </c>
      <c r="CC21" s="336">
        <f t="shared" si="15"/>
        <v>0</v>
      </c>
      <c r="CD21" s="336">
        <f t="shared" si="16"/>
        <v>0</v>
      </c>
      <c r="CE21" s="336">
        <f t="shared" si="17"/>
        <v>0</v>
      </c>
      <c r="CF21" s="336">
        <f t="shared" si="18"/>
        <v>0</v>
      </c>
      <c r="CG21" s="336">
        <f t="shared" si="19"/>
        <v>0</v>
      </c>
      <c r="CH21" s="336">
        <f t="shared" si="20"/>
        <v>0</v>
      </c>
      <c r="CI21" s="336">
        <f t="shared" si="21"/>
        <v>0</v>
      </c>
      <c r="CJ21" s="336">
        <f t="shared" si="22"/>
        <v>0</v>
      </c>
      <c r="CK21" s="336">
        <f t="shared" si="23"/>
        <v>0</v>
      </c>
      <c r="CL21" s="336">
        <f t="shared" si="24"/>
        <v>0</v>
      </c>
      <c r="CM21" s="336">
        <f t="shared" si="25"/>
        <v>0</v>
      </c>
      <c r="CN21" s="336"/>
      <c r="CO21" s="336"/>
      <c r="CP21" s="336"/>
      <c r="CQ21" s="336"/>
      <c r="CR21" s="336"/>
      <c r="CS21" s="336"/>
      <c r="CT21" s="336"/>
      <c r="CU21" s="336"/>
      <c r="CV21" s="336"/>
      <c r="CW21" s="336"/>
      <c r="CX21" s="336"/>
      <c r="CY21" s="336"/>
      <c r="CZ21" s="336"/>
      <c r="DA21" s="336"/>
      <c r="DB21" s="336"/>
      <c r="DC21" s="336"/>
      <c r="DD21" s="336"/>
      <c r="DE21" s="336"/>
      <c r="DF21" s="480"/>
      <c r="DG21" s="336">
        <f t="shared" si="26"/>
        <v>0</v>
      </c>
      <c r="DH21" s="336">
        <f t="shared" si="27"/>
        <v>0</v>
      </c>
      <c r="DI21" s="336">
        <f t="shared" si="28"/>
        <v>0</v>
      </c>
      <c r="DJ21" s="336">
        <f t="shared" si="29"/>
        <v>0</v>
      </c>
      <c r="DK21" s="336">
        <f t="shared" si="30"/>
        <v>0</v>
      </c>
      <c r="DL21" s="336">
        <f t="shared" si="31"/>
        <v>0</v>
      </c>
      <c r="DM21" s="336">
        <f t="shared" si="32"/>
        <v>0</v>
      </c>
      <c r="DN21" s="336">
        <f t="shared" si="33"/>
        <v>0</v>
      </c>
      <c r="DO21" s="336">
        <f t="shared" si="34"/>
        <v>0</v>
      </c>
      <c r="DP21" s="336">
        <f t="shared" si="35"/>
        <v>0</v>
      </c>
      <c r="DQ21" s="336">
        <f t="shared" si="36"/>
        <v>0</v>
      </c>
      <c r="DR21" s="336">
        <f t="shared" si="37"/>
        <v>0</v>
      </c>
      <c r="DS21" s="336">
        <f t="shared" si="38"/>
        <v>0</v>
      </c>
      <c r="DT21" s="336">
        <f t="shared" si="39"/>
        <v>0</v>
      </c>
      <c r="DU21" s="336">
        <f t="shared" si="40"/>
        <v>0</v>
      </c>
    </row>
    <row r="22" spans="1:137" s="166" customFormat="1" ht="30.75" customHeight="1" x14ac:dyDescent="0.25">
      <c r="A22" s="165" t="str">
        <f>'2.Data entry'!B22</f>
        <v>3.</v>
      </c>
      <c r="B22" s="303" t="str">
        <f>'2.Data entry'!C22</f>
        <v>Electricity consumption from self-produced renewable energy</v>
      </c>
      <c r="C22" s="165" t="str">
        <f>'2.Data entry'!E22</f>
        <v>kWh</v>
      </c>
      <c r="D22" s="304">
        <f>'2.Data entry'!F22</f>
        <v>0</v>
      </c>
      <c r="E22" s="305" t="str">
        <f>'2.Data entry'!G22</f>
        <v>-</v>
      </c>
      <c r="F22" s="305" t="str">
        <f>'2.Data entry'!H22</f>
        <v>-</v>
      </c>
      <c r="G22" s="305" t="str">
        <f>'2.Data entry'!I22</f>
        <v>-</v>
      </c>
      <c r="H22" s="306"/>
      <c r="I22" s="262"/>
      <c r="J22" s="307"/>
      <c r="K22" s="307"/>
      <c r="L22" s="307"/>
      <c r="M22" s="307"/>
      <c r="N22" s="307"/>
      <c r="O22" s="307"/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8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R22" s="307"/>
      <c r="AS22" s="307"/>
      <c r="AT22" s="307"/>
      <c r="AU22" s="307"/>
      <c r="AV22" s="307"/>
      <c r="AW22" s="307"/>
      <c r="AX22" s="307"/>
      <c r="AY22" s="307"/>
      <c r="AZ22" s="307"/>
      <c r="BA22" s="307"/>
      <c r="BB22" s="307"/>
      <c r="BC22" s="307"/>
      <c r="BD22" s="307"/>
      <c r="BE22" s="307"/>
      <c r="BF22" s="307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X22" s="262"/>
      <c r="BY22" s="336"/>
      <c r="BZ22" s="336"/>
      <c r="CA22" s="336"/>
      <c r="CB22" s="336"/>
      <c r="CC22" s="336"/>
      <c r="CD22" s="336"/>
      <c r="CE22" s="336"/>
      <c r="CF22" s="336"/>
      <c r="CG22" s="336"/>
      <c r="CH22" s="336"/>
      <c r="CI22" s="336"/>
      <c r="CJ22" s="336"/>
      <c r="CK22" s="336"/>
      <c r="CL22" s="336"/>
      <c r="CM22" s="336"/>
      <c r="CN22" s="336"/>
      <c r="CO22" s="336"/>
      <c r="CP22" s="336"/>
      <c r="CQ22" s="336"/>
      <c r="CR22" s="336"/>
      <c r="CS22" s="336"/>
      <c r="CT22" s="336"/>
      <c r="CU22" s="336"/>
      <c r="CV22" s="336"/>
      <c r="CW22" s="336"/>
      <c r="CX22" s="336"/>
      <c r="CY22" s="336"/>
      <c r="CZ22" s="336"/>
      <c r="DA22" s="336"/>
      <c r="DB22" s="336"/>
      <c r="DC22" s="336"/>
      <c r="DD22" s="336"/>
      <c r="DE22" s="336"/>
      <c r="DF22" s="480"/>
      <c r="DG22" s="336">
        <f t="shared" si="26"/>
        <v>0</v>
      </c>
      <c r="DH22" s="336">
        <f t="shared" si="27"/>
        <v>0</v>
      </c>
      <c r="DI22" s="336">
        <f t="shared" si="28"/>
        <v>0</v>
      </c>
      <c r="DJ22" s="336">
        <f t="shared" si="29"/>
        <v>0</v>
      </c>
      <c r="DK22" s="336">
        <f t="shared" si="30"/>
        <v>0</v>
      </c>
      <c r="DL22" s="336">
        <f t="shared" si="31"/>
        <v>0</v>
      </c>
      <c r="DM22" s="336">
        <f t="shared" si="32"/>
        <v>0</v>
      </c>
      <c r="DN22" s="336">
        <f t="shared" si="33"/>
        <v>0</v>
      </c>
      <c r="DO22" s="336">
        <f t="shared" si="34"/>
        <v>0</v>
      </c>
      <c r="DP22" s="336">
        <f t="shared" si="35"/>
        <v>0</v>
      </c>
      <c r="DQ22" s="336">
        <f t="shared" si="36"/>
        <v>0</v>
      </c>
      <c r="DR22" s="336">
        <f t="shared" si="37"/>
        <v>0</v>
      </c>
      <c r="DS22" s="336">
        <f t="shared" si="38"/>
        <v>0</v>
      </c>
      <c r="DT22" s="336">
        <f t="shared" si="39"/>
        <v>0</v>
      </c>
      <c r="DU22" s="336">
        <f t="shared" si="40"/>
        <v>0</v>
      </c>
    </row>
    <row r="23" spans="1:137" s="166" customFormat="1" ht="40.5" customHeight="1" x14ac:dyDescent="0.25">
      <c r="A23" s="165"/>
      <c r="B23" s="303" t="str">
        <f>'2.Data entry'!C23</f>
        <v>…percentage produced by solar power (thermal, photovoltaic, concentrated)</v>
      </c>
      <c r="C23" s="314" t="s">
        <v>25</v>
      </c>
      <c r="D23" s="304">
        <f>$D$22*('2.Data entry'!F23/100)</f>
        <v>0</v>
      </c>
      <c r="E23" s="305" t="str">
        <f>'2.Data entry'!G23</f>
        <v>-</v>
      </c>
      <c r="F23" s="305" t="str">
        <f>'2.Data entry'!H23</f>
        <v>-</v>
      </c>
      <c r="G23" s="305" t="str">
        <f>'2.Data entry'!I23</f>
        <v>-</v>
      </c>
      <c r="H23" s="306"/>
      <c r="I23" s="262"/>
      <c r="J23" s="476">
        <v>3.3600941E-6</v>
      </c>
      <c r="K23" s="476">
        <v>1.1483E-13</v>
      </c>
      <c r="L23" s="476">
        <v>3.7933964000000001E-5</v>
      </c>
      <c r="M23" s="476">
        <v>5.4372497000000003E-13</v>
      </c>
      <c r="N23" s="476">
        <v>7.9929034000000003E-12</v>
      </c>
      <c r="O23" s="476">
        <v>2.0263148000000001E-9</v>
      </c>
      <c r="P23" s="476">
        <v>6.5714665999999999E-7</v>
      </c>
      <c r="Q23" s="476">
        <v>8.8606615000000004E-9</v>
      </c>
      <c r="R23" s="476">
        <v>2.4329129E-8</v>
      </c>
      <c r="S23" s="476">
        <v>5.6037883000000001E-8</v>
      </c>
      <c r="T23" s="476">
        <v>5.9046197000000001E-9</v>
      </c>
      <c r="U23" s="476">
        <v>9.7225451999999997E-8</v>
      </c>
      <c r="V23" s="476">
        <v>8.5266142000000003E-8</v>
      </c>
      <c r="W23" s="476">
        <v>6.9914792E-12</v>
      </c>
      <c r="X23" s="476">
        <v>4.5749939000000002E-7</v>
      </c>
      <c r="Y23" s="307"/>
      <c r="Z23" s="308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R23" s="307"/>
      <c r="AS23" s="307"/>
      <c r="AT23" s="307"/>
      <c r="AU23" s="307"/>
      <c r="AV23" s="307"/>
      <c r="AW23" s="307"/>
      <c r="AX23" s="307"/>
      <c r="AY23" s="307"/>
      <c r="AZ23" s="307"/>
      <c r="BA23" s="307"/>
      <c r="BB23" s="307"/>
      <c r="BC23" s="307"/>
      <c r="BD23" s="307"/>
      <c r="BE23" s="307"/>
      <c r="BF23" s="307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X23" s="262"/>
      <c r="BY23" s="336">
        <f t="shared" ref="BY23:BY63" si="41">(J23*$D23)</f>
        <v>0</v>
      </c>
      <c r="BZ23" s="336">
        <f t="shared" ref="BZ23:BZ63" si="42">(K23*$D23)</f>
        <v>0</v>
      </c>
      <c r="CA23" s="336">
        <f t="shared" ref="CA23:CA63" si="43">(L23*$D23)</f>
        <v>0</v>
      </c>
      <c r="CB23" s="336">
        <f t="shared" ref="CB23:CB63" si="44">(M23*$D23)</f>
        <v>0</v>
      </c>
      <c r="CC23" s="336">
        <f t="shared" ref="CC23:CC63" si="45">(N23*$D23)</f>
        <v>0</v>
      </c>
      <c r="CD23" s="336">
        <f t="shared" ref="CD23:CD63" si="46">(O23*$D23)</f>
        <v>0</v>
      </c>
      <c r="CE23" s="336">
        <f t="shared" ref="CE23:CE63" si="47">(P23*$D23)</f>
        <v>0</v>
      </c>
      <c r="CF23" s="336">
        <f t="shared" ref="CF23:CF63" si="48">(Q23*$D23)</f>
        <v>0</v>
      </c>
      <c r="CG23" s="336">
        <f t="shared" ref="CG23:CG63" si="49">(R23*$D23)</f>
        <v>0</v>
      </c>
      <c r="CH23" s="336">
        <f t="shared" ref="CH23:CH63" si="50">(S23*$D23)</f>
        <v>0</v>
      </c>
      <c r="CI23" s="336">
        <f t="shared" ref="CI23:CI63" si="51">(T23*$D23)</f>
        <v>0</v>
      </c>
      <c r="CJ23" s="336">
        <f t="shared" ref="CJ23:CJ63" si="52">(U23*$D23)</f>
        <v>0</v>
      </c>
      <c r="CK23" s="336">
        <f t="shared" ref="CK23:CK63" si="53">(V23*$D23)</f>
        <v>0</v>
      </c>
      <c r="CL23" s="336">
        <f t="shared" ref="CL23:CL63" si="54">(W23*$D23)</f>
        <v>0</v>
      </c>
      <c r="CM23" s="336">
        <f t="shared" ref="CM23:CM63" si="55">(X23*$D23)</f>
        <v>0</v>
      </c>
      <c r="CN23" s="336"/>
      <c r="CO23" s="336"/>
      <c r="CP23" s="336"/>
      <c r="CQ23" s="336"/>
      <c r="CR23" s="336"/>
      <c r="CS23" s="336"/>
      <c r="CT23" s="336"/>
      <c r="CU23" s="336"/>
      <c r="CV23" s="336"/>
      <c r="CW23" s="336"/>
      <c r="CX23" s="336"/>
      <c r="CY23" s="336"/>
      <c r="CZ23" s="336"/>
      <c r="DA23" s="336"/>
      <c r="DB23" s="336"/>
      <c r="DC23" s="336"/>
      <c r="DD23" s="336"/>
      <c r="DE23" s="336"/>
      <c r="DF23" s="480"/>
      <c r="DG23" s="336">
        <f t="shared" si="26"/>
        <v>0</v>
      </c>
      <c r="DH23" s="336">
        <f t="shared" si="27"/>
        <v>0</v>
      </c>
      <c r="DI23" s="336">
        <f t="shared" si="28"/>
        <v>0</v>
      </c>
      <c r="DJ23" s="336">
        <f t="shared" si="29"/>
        <v>0</v>
      </c>
      <c r="DK23" s="336">
        <f t="shared" si="30"/>
        <v>0</v>
      </c>
      <c r="DL23" s="336">
        <f t="shared" si="31"/>
        <v>0</v>
      </c>
      <c r="DM23" s="336">
        <f t="shared" si="32"/>
        <v>0</v>
      </c>
      <c r="DN23" s="336">
        <f t="shared" si="33"/>
        <v>0</v>
      </c>
      <c r="DO23" s="336">
        <f t="shared" si="34"/>
        <v>0</v>
      </c>
      <c r="DP23" s="336">
        <f t="shared" si="35"/>
        <v>0</v>
      </c>
      <c r="DQ23" s="336">
        <f t="shared" si="36"/>
        <v>0</v>
      </c>
      <c r="DR23" s="336">
        <f t="shared" si="37"/>
        <v>0</v>
      </c>
      <c r="DS23" s="336">
        <f t="shared" si="38"/>
        <v>0</v>
      </c>
      <c r="DT23" s="336">
        <f t="shared" si="39"/>
        <v>0</v>
      </c>
      <c r="DU23" s="336">
        <f t="shared" si="40"/>
        <v>0</v>
      </c>
    </row>
    <row r="24" spans="1:137" s="166" customFormat="1" ht="15.75" customHeight="1" x14ac:dyDescent="0.25">
      <c r="A24" s="165"/>
      <c r="B24" s="303" t="str">
        <f>'2.Data entry'!C24</f>
        <v>...percentage produced by hydroeletric power</v>
      </c>
      <c r="C24" s="314" t="s">
        <v>25</v>
      </c>
      <c r="D24" s="304">
        <f>$D$22*('2.Data entry'!F24/100)</f>
        <v>0</v>
      </c>
      <c r="E24" s="305" t="str">
        <f>'2.Data entry'!G24</f>
        <v>-</v>
      </c>
      <c r="F24" s="305" t="str">
        <f>'2.Data entry'!H24</f>
        <v>-</v>
      </c>
      <c r="G24" s="305" t="str">
        <f>'2.Data entry'!I24</f>
        <v>-</v>
      </c>
      <c r="H24" s="306"/>
      <c r="I24" s="262"/>
      <c r="J24" s="476">
        <v>0.69723705000000002</v>
      </c>
      <c r="K24" s="476">
        <v>7.5551494000000005E-8</v>
      </c>
      <c r="L24" s="476">
        <v>1.1112466999999999</v>
      </c>
      <c r="M24" s="476">
        <v>1.1668457000000001E-8</v>
      </c>
      <c r="N24" s="476">
        <v>6.3216825000000003E-8</v>
      </c>
      <c r="O24" s="476">
        <v>1.5654655999999999E-4</v>
      </c>
      <c r="P24" s="476">
        <v>7.5583617000000006E-2</v>
      </c>
      <c r="Q24" s="476">
        <v>1.2613214000000001E-3</v>
      </c>
      <c r="R24" s="476">
        <v>2.7120841000000001E-3</v>
      </c>
      <c r="S24" s="476">
        <v>4.5858540999999999E-3</v>
      </c>
      <c r="T24" s="476">
        <v>1.3357770999999999E-4</v>
      </c>
      <c r="U24" s="476">
        <v>4.1513075999999999E-4</v>
      </c>
      <c r="V24" s="476">
        <v>5.7436318000000002E-3</v>
      </c>
      <c r="W24" s="476">
        <v>6.3549412000000005E-7</v>
      </c>
      <c r="X24" s="476">
        <v>8.0314927999999994E-2</v>
      </c>
      <c r="Y24" s="307"/>
      <c r="Z24" s="308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R24" s="307"/>
      <c r="AS24" s="307"/>
      <c r="AT24" s="307"/>
      <c r="AU24" s="307"/>
      <c r="AV24" s="307"/>
      <c r="AW24" s="307"/>
      <c r="AX24" s="307"/>
      <c r="AY24" s="307"/>
      <c r="AZ24" s="307"/>
      <c r="BA24" s="307"/>
      <c r="BB24" s="307"/>
      <c r="BC24" s="307"/>
      <c r="BD24" s="307"/>
      <c r="BE24" s="307"/>
      <c r="BF24" s="307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X24" s="262"/>
      <c r="BY24" s="336">
        <f t="shared" si="41"/>
        <v>0</v>
      </c>
      <c r="BZ24" s="336">
        <f t="shared" si="42"/>
        <v>0</v>
      </c>
      <c r="CA24" s="336">
        <f t="shared" si="43"/>
        <v>0</v>
      </c>
      <c r="CB24" s="336">
        <f t="shared" si="44"/>
        <v>0</v>
      </c>
      <c r="CC24" s="336">
        <f t="shared" si="45"/>
        <v>0</v>
      </c>
      <c r="CD24" s="336">
        <f t="shared" si="46"/>
        <v>0</v>
      </c>
      <c r="CE24" s="336">
        <f t="shared" si="47"/>
        <v>0</v>
      </c>
      <c r="CF24" s="336">
        <f t="shared" si="48"/>
        <v>0</v>
      </c>
      <c r="CG24" s="336">
        <f t="shared" si="49"/>
        <v>0</v>
      </c>
      <c r="CH24" s="336">
        <f t="shared" si="50"/>
        <v>0</v>
      </c>
      <c r="CI24" s="336">
        <f t="shared" si="51"/>
        <v>0</v>
      </c>
      <c r="CJ24" s="336">
        <f t="shared" si="52"/>
        <v>0</v>
      </c>
      <c r="CK24" s="336">
        <f t="shared" si="53"/>
        <v>0</v>
      </c>
      <c r="CL24" s="336">
        <f t="shared" si="54"/>
        <v>0</v>
      </c>
      <c r="CM24" s="336">
        <f t="shared" si="55"/>
        <v>0</v>
      </c>
      <c r="CN24" s="336"/>
      <c r="CO24" s="336"/>
      <c r="CP24" s="336"/>
      <c r="CQ24" s="336"/>
      <c r="CR24" s="336"/>
      <c r="CS24" s="336"/>
      <c r="CT24" s="336"/>
      <c r="CU24" s="336"/>
      <c r="CV24" s="336"/>
      <c r="CW24" s="336"/>
      <c r="CX24" s="336"/>
      <c r="CY24" s="336"/>
      <c r="CZ24" s="336"/>
      <c r="DA24" s="336"/>
      <c r="DB24" s="336"/>
      <c r="DC24" s="336"/>
      <c r="DD24" s="336"/>
      <c r="DE24" s="336"/>
      <c r="DF24" s="480"/>
      <c r="DG24" s="336">
        <f t="shared" si="26"/>
        <v>0</v>
      </c>
      <c r="DH24" s="336">
        <f t="shared" si="27"/>
        <v>0</v>
      </c>
      <c r="DI24" s="336">
        <f t="shared" si="28"/>
        <v>0</v>
      </c>
      <c r="DJ24" s="336">
        <f t="shared" si="29"/>
        <v>0</v>
      </c>
      <c r="DK24" s="336">
        <f t="shared" si="30"/>
        <v>0</v>
      </c>
      <c r="DL24" s="336">
        <f t="shared" si="31"/>
        <v>0</v>
      </c>
      <c r="DM24" s="336">
        <f t="shared" si="32"/>
        <v>0</v>
      </c>
      <c r="DN24" s="336">
        <f t="shared" si="33"/>
        <v>0</v>
      </c>
      <c r="DO24" s="336">
        <f t="shared" si="34"/>
        <v>0</v>
      </c>
      <c r="DP24" s="336">
        <f t="shared" si="35"/>
        <v>0</v>
      </c>
      <c r="DQ24" s="336">
        <f t="shared" si="36"/>
        <v>0</v>
      </c>
      <c r="DR24" s="336">
        <f t="shared" si="37"/>
        <v>0</v>
      </c>
      <c r="DS24" s="336">
        <f t="shared" si="38"/>
        <v>0</v>
      </c>
      <c r="DT24" s="336">
        <f t="shared" si="39"/>
        <v>0</v>
      </c>
      <c r="DU24" s="336">
        <f t="shared" si="40"/>
        <v>0</v>
      </c>
    </row>
    <row r="25" spans="1:137" s="166" customFormat="1" ht="15.75" customHeight="1" x14ac:dyDescent="0.25">
      <c r="A25" s="165"/>
      <c r="B25" s="303" t="str">
        <f>'2.Data entry'!C25</f>
        <v>…percentage produced by wind power</v>
      </c>
      <c r="C25" s="314" t="s">
        <v>25</v>
      </c>
      <c r="D25" s="304">
        <f>$D$22*('2.Data entry'!F25/100)</f>
        <v>0</v>
      </c>
      <c r="E25" s="305" t="str">
        <f>'2.Data entry'!G25</f>
        <v>-</v>
      </c>
      <c r="F25" s="305" t="str">
        <f>'2.Data entry'!H25</f>
        <v>-</v>
      </c>
      <c r="G25" s="305" t="str">
        <f>'2.Data entry'!I25</f>
        <v>-</v>
      </c>
      <c r="H25" s="306"/>
      <c r="I25" s="262"/>
      <c r="J25" s="476">
        <v>1.6242996E-4</v>
      </c>
      <c r="K25" s="476">
        <v>2.8899692000000002E-11</v>
      </c>
      <c r="L25" s="476">
        <v>2.3979675E-4</v>
      </c>
      <c r="M25" s="476">
        <v>2.6307852E-12</v>
      </c>
      <c r="N25" s="476">
        <v>1.0858029E-11</v>
      </c>
      <c r="O25" s="476">
        <v>3.6680334000000002E-8</v>
      </c>
      <c r="P25" s="476">
        <v>1.5243019E-5</v>
      </c>
      <c r="Q25" s="476">
        <v>1.248571E-6</v>
      </c>
      <c r="R25" s="476">
        <v>3.8132475999999998E-7</v>
      </c>
      <c r="S25" s="476">
        <v>5.9501591999999996E-7</v>
      </c>
      <c r="T25" s="476">
        <v>2.0208437999999999E-8</v>
      </c>
      <c r="U25" s="476">
        <v>5.6173908000000001E-8</v>
      </c>
      <c r="V25" s="476">
        <v>4.3024190000000003E-8</v>
      </c>
      <c r="W25" s="476">
        <v>4.5016866999999998E-10</v>
      </c>
      <c r="X25" s="476">
        <v>8.0187364999999998E-6</v>
      </c>
      <c r="Y25" s="307"/>
      <c r="Z25" s="308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R25" s="307"/>
      <c r="AS25" s="307"/>
      <c r="AT25" s="307"/>
      <c r="AU25" s="307"/>
      <c r="AV25" s="307"/>
      <c r="AW25" s="307"/>
      <c r="AX25" s="307"/>
      <c r="AY25" s="307"/>
      <c r="AZ25" s="307"/>
      <c r="BA25" s="307"/>
      <c r="BB25" s="307"/>
      <c r="BC25" s="307"/>
      <c r="BD25" s="307"/>
      <c r="BE25" s="307"/>
      <c r="BF25" s="307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X25" s="262"/>
      <c r="BY25" s="336">
        <f t="shared" si="41"/>
        <v>0</v>
      </c>
      <c r="BZ25" s="336">
        <f t="shared" si="42"/>
        <v>0</v>
      </c>
      <c r="CA25" s="336">
        <f t="shared" si="43"/>
        <v>0</v>
      </c>
      <c r="CB25" s="336">
        <f t="shared" si="44"/>
        <v>0</v>
      </c>
      <c r="CC25" s="336">
        <f t="shared" si="45"/>
        <v>0</v>
      </c>
      <c r="CD25" s="336">
        <f t="shared" si="46"/>
        <v>0</v>
      </c>
      <c r="CE25" s="336">
        <f t="shared" si="47"/>
        <v>0</v>
      </c>
      <c r="CF25" s="336">
        <f t="shared" si="48"/>
        <v>0</v>
      </c>
      <c r="CG25" s="336">
        <f t="shared" si="49"/>
        <v>0</v>
      </c>
      <c r="CH25" s="336">
        <f t="shared" si="50"/>
        <v>0</v>
      </c>
      <c r="CI25" s="336">
        <f t="shared" si="51"/>
        <v>0</v>
      </c>
      <c r="CJ25" s="336">
        <f t="shared" si="52"/>
        <v>0</v>
      </c>
      <c r="CK25" s="336">
        <f t="shared" si="53"/>
        <v>0</v>
      </c>
      <c r="CL25" s="336">
        <f t="shared" si="54"/>
        <v>0</v>
      </c>
      <c r="CM25" s="336">
        <f t="shared" si="55"/>
        <v>0</v>
      </c>
      <c r="CN25" s="336"/>
      <c r="CO25" s="336"/>
      <c r="CP25" s="336"/>
      <c r="CQ25" s="336"/>
      <c r="CR25" s="336"/>
      <c r="CS25" s="336"/>
      <c r="CT25" s="336"/>
      <c r="CU25" s="336"/>
      <c r="CV25" s="336"/>
      <c r="CW25" s="336"/>
      <c r="CX25" s="336"/>
      <c r="CY25" s="336"/>
      <c r="CZ25" s="336"/>
      <c r="DA25" s="336"/>
      <c r="DB25" s="336"/>
      <c r="DC25" s="336"/>
      <c r="DD25" s="336"/>
      <c r="DE25" s="336"/>
      <c r="DF25" s="480"/>
      <c r="DG25" s="336">
        <f t="shared" si="26"/>
        <v>0</v>
      </c>
      <c r="DH25" s="336">
        <f t="shared" si="27"/>
        <v>0</v>
      </c>
      <c r="DI25" s="336">
        <f t="shared" si="28"/>
        <v>0</v>
      </c>
      <c r="DJ25" s="336">
        <f t="shared" si="29"/>
        <v>0</v>
      </c>
      <c r="DK25" s="336">
        <f t="shared" si="30"/>
        <v>0</v>
      </c>
      <c r="DL25" s="336">
        <f t="shared" si="31"/>
        <v>0</v>
      </c>
      <c r="DM25" s="336">
        <f t="shared" si="32"/>
        <v>0</v>
      </c>
      <c r="DN25" s="336">
        <f t="shared" si="33"/>
        <v>0</v>
      </c>
      <c r="DO25" s="336">
        <f t="shared" si="34"/>
        <v>0</v>
      </c>
      <c r="DP25" s="336">
        <f t="shared" si="35"/>
        <v>0</v>
      </c>
      <c r="DQ25" s="336">
        <f t="shared" si="36"/>
        <v>0</v>
      </c>
      <c r="DR25" s="336">
        <f t="shared" si="37"/>
        <v>0</v>
      </c>
      <c r="DS25" s="336">
        <f t="shared" si="38"/>
        <v>0</v>
      </c>
      <c r="DT25" s="336">
        <f t="shared" si="39"/>
        <v>0</v>
      </c>
      <c r="DU25" s="336">
        <f t="shared" si="40"/>
        <v>0</v>
      </c>
    </row>
    <row r="26" spans="1:137" s="166" customFormat="1" ht="15.75" customHeight="1" x14ac:dyDescent="0.25">
      <c r="A26" s="165"/>
      <c r="B26" s="303" t="str">
        <f>'2.Data entry'!C26</f>
        <v>…percentage produced by biofuels</v>
      </c>
      <c r="C26" s="314" t="s">
        <v>25</v>
      </c>
      <c r="D26" s="304">
        <f>$D$22*('2.Data entry'!F26/100)</f>
        <v>0</v>
      </c>
      <c r="E26" s="305" t="str">
        <f>'2.Data entry'!G26</f>
        <v>-</v>
      </c>
      <c r="F26" s="305" t="str">
        <f>'2.Data entry'!H26</f>
        <v>-</v>
      </c>
      <c r="G26" s="305" t="str">
        <f>'2.Data entry'!I26</f>
        <v>-</v>
      </c>
      <c r="H26" s="306"/>
      <c r="I26" s="262"/>
      <c r="J26" s="476">
        <v>1.6859538999999999</v>
      </c>
      <c r="K26" s="476">
        <v>1.5013981999999999E-8</v>
      </c>
      <c r="L26" s="476">
        <v>0.41199975999999999</v>
      </c>
      <c r="M26" s="476">
        <v>1.6098880999999999E-9</v>
      </c>
      <c r="N26" s="476">
        <v>1.4726612E-7</v>
      </c>
      <c r="O26" s="476">
        <v>1.5565731E-4</v>
      </c>
      <c r="P26" s="476">
        <v>6.2981071999999999E-3</v>
      </c>
      <c r="Q26" s="476">
        <v>9.2274787000000001E-4</v>
      </c>
      <c r="R26" s="476">
        <v>1.4656306000000001E-3</v>
      </c>
      <c r="S26" s="476">
        <v>3.8013335999999998E-3</v>
      </c>
      <c r="T26" s="476">
        <v>2.8837551999999999E-5</v>
      </c>
      <c r="U26" s="476">
        <v>2.5028878999999997E-4</v>
      </c>
      <c r="V26" s="476">
        <v>3.5962021999999999E-4</v>
      </c>
      <c r="W26" s="476">
        <v>2.5536221999999998E-7</v>
      </c>
      <c r="X26" s="476">
        <v>5.1717773999999999</v>
      </c>
      <c r="Y26" s="307"/>
      <c r="Z26" s="308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R26" s="307"/>
      <c r="AS26" s="307"/>
      <c r="AT26" s="307"/>
      <c r="AU26" s="307"/>
      <c r="AV26" s="307"/>
      <c r="AW26" s="307"/>
      <c r="AX26" s="307"/>
      <c r="AY26" s="307"/>
      <c r="AZ26" s="307"/>
      <c r="BA26" s="307"/>
      <c r="BB26" s="307"/>
      <c r="BC26" s="307"/>
      <c r="BD26" s="307"/>
      <c r="BE26" s="307"/>
      <c r="BF26" s="307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X26" s="262"/>
      <c r="BY26" s="336">
        <f t="shared" si="41"/>
        <v>0</v>
      </c>
      <c r="BZ26" s="336">
        <f t="shared" si="42"/>
        <v>0</v>
      </c>
      <c r="CA26" s="336">
        <f t="shared" si="43"/>
        <v>0</v>
      </c>
      <c r="CB26" s="336">
        <f t="shared" si="44"/>
        <v>0</v>
      </c>
      <c r="CC26" s="336">
        <f t="shared" si="45"/>
        <v>0</v>
      </c>
      <c r="CD26" s="336">
        <f t="shared" si="46"/>
        <v>0</v>
      </c>
      <c r="CE26" s="336">
        <f t="shared" si="47"/>
        <v>0</v>
      </c>
      <c r="CF26" s="336">
        <f t="shared" si="48"/>
        <v>0</v>
      </c>
      <c r="CG26" s="336">
        <f t="shared" si="49"/>
        <v>0</v>
      </c>
      <c r="CH26" s="336">
        <f t="shared" si="50"/>
        <v>0</v>
      </c>
      <c r="CI26" s="336">
        <f t="shared" si="51"/>
        <v>0</v>
      </c>
      <c r="CJ26" s="336">
        <f t="shared" si="52"/>
        <v>0</v>
      </c>
      <c r="CK26" s="336">
        <f t="shared" si="53"/>
        <v>0</v>
      </c>
      <c r="CL26" s="336">
        <f t="shared" si="54"/>
        <v>0</v>
      </c>
      <c r="CM26" s="336">
        <f t="shared" si="55"/>
        <v>0</v>
      </c>
      <c r="CN26" s="336"/>
      <c r="CO26" s="336"/>
      <c r="CP26" s="336"/>
      <c r="CQ26" s="336"/>
      <c r="CR26" s="336"/>
      <c r="CS26" s="336"/>
      <c r="CT26" s="336"/>
      <c r="CU26" s="336"/>
      <c r="CV26" s="336"/>
      <c r="CW26" s="336"/>
      <c r="CX26" s="336"/>
      <c r="CY26" s="336"/>
      <c r="CZ26" s="336"/>
      <c r="DA26" s="336"/>
      <c r="DB26" s="336"/>
      <c r="DC26" s="336"/>
      <c r="DD26" s="336"/>
      <c r="DE26" s="336"/>
      <c r="DF26" s="480"/>
      <c r="DG26" s="336">
        <f t="shared" si="26"/>
        <v>0</v>
      </c>
      <c r="DH26" s="336">
        <f t="shared" si="27"/>
        <v>0</v>
      </c>
      <c r="DI26" s="336">
        <f t="shared" si="28"/>
        <v>0</v>
      </c>
      <c r="DJ26" s="336">
        <f t="shared" si="29"/>
        <v>0</v>
      </c>
      <c r="DK26" s="336">
        <f t="shared" si="30"/>
        <v>0</v>
      </c>
      <c r="DL26" s="336">
        <f t="shared" si="31"/>
        <v>0</v>
      </c>
      <c r="DM26" s="336">
        <f t="shared" si="32"/>
        <v>0</v>
      </c>
      <c r="DN26" s="336">
        <f t="shared" si="33"/>
        <v>0</v>
      </c>
      <c r="DO26" s="336">
        <f t="shared" si="34"/>
        <v>0</v>
      </c>
      <c r="DP26" s="336">
        <f t="shared" si="35"/>
        <v>0</v>
      </c>
      <c r="DQ26" s="336">
        <f t="shared" si="36"/>
        <v>0</v>
      </c>
      <c r="DR26" s="336">
        <f t="shared" si="37"/>
        <v>0</v>
      </c>
      <c r="DS26" s="336">
        <f t="shared" si="38"/>
        <v>0</v>
      </c>
      <c r="DT26" s="336">
        <f t="shared" si="39"/>
        <v>0</v>
      </c>
      <c r="DU26" s="336">
        <f t="shared" si="40"/>
        <v>0</v>
      </c>
    </row>
    <row r="27" spans="1:137" s="166" customFormat="1" ht="27.75" customHeight="1" x14ac:dyDescent="0.25">
      <c r="A27" s="165"/>
      <c r="B27" s="303" t="str">
        <f>'2.Data entry'!C27</f>
        <v>…percentage produced by other sources (please, specify in Notes)</v>
      </c>
      <c r="C27" s="314" t="s">
        <v>25</v>
      </c>
      <c r="D27" s="304">
        <f>$D$22*('2.Data entry'!F27/100)</f>
        <v>0</v>
      </c>
      <c r="E27" s="305" t="str">
        <f>'2.Data entry'!G27</f>
        <v>-</v>
      </c>
      <c r="F27" s="305" t="str">
        <f>'2.Data entry'!H27</f>
        <v>-</v>
      </c>
      <c r="G27" s="305" t="str">
        <f>'2.Data entry'!I27</f>
        <v>-</v>
      </c>
      <c r="H27" s="306"/>
      <c r="I27" s="262"/>
      <c r="J27" s="307"/>
      <c r="K27" s="307"/>
      <c r="L27" s="307"/>
      <c r="M27" s="307"/>
      <c r="N27" s="307"/>
      <c r="O27" s="307"/>
      <c r="P27" s="307"/>
      <c r="Q27" s="307"/>
      <c r="R27" s="307"/>
      <c r="S27" s="307"/>
      <c r="T27" s="307"/>
      <c r="U27" s="307"/>
      <c r="V27" s="307"/>
      <c r="W27" s="307"/>
      <c r="X27" s="307"/>
      <c r="Y27" s="307"/>
      <c r="Z27" s="308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R27" s="307"/>
      <c r="AS27" s="307"/>
      <c r="AT27" s="307"/>
      <c r="AU27" s="307"/>
      <c r="AV27" s="307"/>
      <c r="AW27" s="307"/>
      <c r="AX27" s="307"/>
      <c r="AY27" s="307"/>
      <c r="AZ27" s="307"/>
      <c r="BA27" s="307"/>
      <c r="BB27" s="307"/>
      <c r="BC27" s="307"/>
      <c r="BD27" s="307"/>
      <c r="BE27" s="307"/>
      <c r="BF27" s="307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X27" s="262"/>
      <c r="BY27" s="336">
        <f t="shared" si="41"/>
        <v>0</v>
      </c>
      <c r="BZ27" s="336">
        <f t="shared" si="42"/>
        <v>0</v>
      </c>
      <c r="CA27" s="336">
        <f t="shared" si="43"/>
        <v>0</v>
      </c>
      <c r="CB27" s="336">
        <f t="shared" si="44"/>
        <v>0</v>
      </c>
      <c r="CC27" s="336">
        <f t="shared" si="45"/>
        <v>0</v>
      </c>
      <c r="CD27" s="336">
        <f t="shared" si="46"/>
        <v>0</v>
      </c>
      <c r="CE27" s="336">
        <f t="shared" si="47"/>
        <v>0</v>
      </c>
      <c r="CF27" s="336">
        <f t="shared" si="48"/>
        <v>0</v>
      </c>
      <c r="CG27" s="336">
        <f t="shared" si="49"/>
        <v>0</v>
      </c>
      <c r="CH27" s="336">
        <f t="shared" si="50"/>
        <v>0</v>
      </c>
      <c r="CI27" s="336">
        <f t="shared" si="51"/>
        <v>0</v>
      </c>
      <c r="CJ27" s="336">
        <f t="shared" si="52"/>
        <v>0</v>
      </c>
      <c r="CK27" s="336">
        <f t="shared" si="53"/>
        <v>0</v>
      </c>
      <c r="CL27" s="336">
        <f t="shared" si="54"/>
        <v>0</v>
      </c>
      <c r="CM27" s="336">
        <f t="shared" si="55"/>
        <v>0</v>
      </c>
      <c r="CN27" s="336"/>
      <c r="CO27" s="336"/>
      <c r="CP27" s="336"/>
      <c r="CQ27" s="336"/>
      <c r="CR27" s="336"/>
      <c r="CS27" s="336"/>
      <c r="CT27" s="336"/>
      <c r="CU27" s="336"/>
      <c r="CV27" s="336"/>
      <c r="CW27" s="336"/>
      <c r="CX27" s="336"/>
      <c r="CY27" s="336"/>
      <c r="CZ27" s="336"/>
      <c r="DA27" s="336"/>
      <c r="DB27" s="336"/>
      <c r="DC27" s="336"/>
      <c r="DD27" s="336"/>
      <c r="DE27" s="336"/>
      <c r="DF27" s="480"/>
      <c r="DG27" s="336">
        <f t="shared" si="26"/>
        <v>0</v>
      </c>
      <c r="DH27" s="336">
        <f t="shared" si="27"/>
        <v>0</v>
      </c>
      <c r="DI27" s="336">
        <f t="shared" si="28"/>
        <v>0</v>
      </c>
      <c r="DJ27" s="336">
        <f t="shared" si="29"/>
        <v>0</v>
      </c>
      <c r="DK27" s="336">
        <f t="shared" si="30"/>
        <v>0</v>
      </c>
      <c r="DL27" s="336">
        <f t="shared" si="31"/>
        <v>0</v>
      </c>
      <c r="DM27" s="336">
        <f t="shared" si="32"/>
        <v>0</v>
      </c>
      <c r="DN27" s="336">
        <f t="shared" si="33"/>
        <v>0</v>
      </c>
      <c r="DO27" s="336">
        <f t="shared" si="34"/>
        <v>0</v>
      </c>
      <c r="DP27" s="336">
        <f t="shared" si="35"/>
        <v>0</v>
      </c>
      <c r="DQ27" s="336">
        <f t="shared" si="36"/>
        <v>0</v>
      </c>
      <c r="DR27" s="336">
        <f t="shared" si="37"/>
        <v>0</v>
      </c>
      <c r="DS27" s="336">
        <f t="shared" si="38"/>
        <v>0</v>
      </c>
      <c r="DT27" s="336">
        <f t="shared" si="39"/>
        <v>0</v>
      </c>
      <c r="DU27" s="336">
        <f t="shared" si="40"/>
        <v>0</v>
      </c>
    </row>
    <row r="28" spans="1:137" s="445" customFormat="1" x14ac:dyDescent="0.25">
      <c r="A28" s="165">
        <f>'2.Data entry'!B28</f>
        <v>0</v>
      </c>
      <c r="B28" s="303" t="str">
        <f>'2.Data entry'!C28</f>
        <v>Electricity consumption from district energy</v>
      </c>
      <c r="C28" s="165" t="str">
        <f>'2.Data entry'!E28</f>
        <v>kWh</v>
      </c>
      <c r="D28" s="304">
        <f>'2.Data entry'!F28</f>
        <v>0</v>
      </c>
      <c r="E28" s="305" t="str">
        <f>'2.Data entry'!G28</f>
        <v>-</v>
      </c>
      <c r="F28" s="305" t="str">
        <f>'2.Data entry'!H28</f>
        <v>-</v>
      </c>
      <c r="G28" s="305" t="str">
        <f>'2.Data entry'!I28</f>
        <v>-</v>
      </c>
      <c r="H28" s="434"/>
      <c r="I28" s="262"/>
      <c r="J28" s="539">
        <v>0.33031915000000001</v>
      </c>
      <c r="K28" s="539">
        <v>5.1124384999999997E-10</v>
      </c>
      <c r="L28" s="539">
        <v>3.7003374</v>
      </c>
      <c r="M28" s="539">
        <v>3.8147123999999997E-8</v>
      </c>
      <c r="N28" s="539">
        <v>1.4187301E-7</v>
      </c>
      <c r="O28" s="539">
        <v>4.5996899E-4</v>
      </c>
      <c r="P28" s="539">
        <v>1.5810214999999999E-3</v>
      </c>
      <c r="Q28" s="539">
        <v>1.0632950999999999E-3</v>
      </c>
      <c r="R28" s="539">
        <v>6.2432507000000003E-3</v>
      </c>
      <c r="S28" s="539">
        <v>2.9963682000000002E-3</v>
      </c>
      <c r="T28" s="539">
        <v>5.4100047E-4</v>
      </c>
      <c r="U28" s="539">
        <v>3.7890531000000003E-4</v>
      </c>
      <c r="V28" s="539">
        <v>9.7408762000000004E-5</v>
      </c>
      <c r="W28" s="539">
        <v>5.4457155000000002E-8</v>
      </c>
      <c r="X28" s="539">
        <v>0.22893226</v>
      </c>
      <c r="Y28" s="307"/>
      <c r="Z28" s="308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166"/>
      <c r="AQ28" s="166"/>
      <c r="AR28" s="307"/>
      <c r="AS28" s="307"/>
      <c r="AT28" s="307"/>
      <c r="AU28" s="307"/>
      <c r="AV28" s="307"/>
      <c r="AW28" s="307"/>
      <c r="AX28" s="307"/>
      <c r="AY28" s="307"/>
      <c r="AZ28" s="307"/>
      <c r="BA28" s="307"/>
      <c r="BB28" s="307"/>
      <c r="BC28" s="307"/>
      <c r="BD28" s="307"/>
      <c r="BE28" s="307"/>
      <c r="BF28" s="307"/>
      <c r="BG28" s="166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166"/>
      <c r="BX28" s="262"/>
      <c r="BY28" s="336">
        <f t="shared" ref="BY28:CM28" si="56">(J28*$D28)</f>
        <v>0</v>
      </c>
      <c r="BZ28" s="336">
        <f t="shared" si="56"/>
        <v>0</v>
      </c>
      <c r="CA28" s="336">
        <f t="shared" si="56"/>
        <v>0</v>
      </c>
      <c r="CB28" s="336">
        <f t="shared" si="56"/>
        <v>0</v>
      </c>
      <c r="CC28" s="336">
        <f t="shared" si="56"/>
        <v>0</v>
      </c>
      <c r="CD28" s="336">
        <f t="shared" si="56"/>
        <v>0</v>
      </c>
      <c r="CE28" s="336">
        <f t="shared" si="56"/>
        <v>0</v>
      </c>
      <c r="CF28" s="336">
        <f t="shared" si="56"/>
        <v>0</v>
      </c>
      <c r="CG28" s="336">
        <f t="shared" si="56"/>
        <v>0</v>
      </c>
      <c r="CH28" s="336">
        <f t="shared" si="56"/>
        <v>0</v>
      </c>
      <c r="CI28" s="336">
        <f t="shared" si="56"/>
        <v>0</v>
      </c>
      <c r="CJ28" s="336">
        <f t="shared" si="56"/>
        <v>0</v>
      </c>
      <c r="CK28" s="336">
        <f t="shared" si="56"/>
        <v>0</v>
      </c>
      <c r="CL28" s="336">
        <f t="shared" si="56"/>
        <v>0</v>
      </c>
      <c r="CM28" s="336">
        <f t="shared" si="56"/>
        <v>0</v>
      </c>
      <c r="CN28" s="336"/>
      <c r="CO28" s="336"/>
      <c r="CP28" s="336"/>
      <c r="CQ28" s="336"/>
      <c r="CR28" s="336"/>
      <c r="CS28" s="336"/>
      <c r="CT28" s="336"/>
      <c r="CU28" s="336"/>
      <c r="CV28" s="336"/>
      <c r="CW28" s="336"/>
      <c r="CX28" s="336"/>
      <c r="CY28" s="336"/>
      <c r="CZ28" s="336"/>
      <c r="DA28" s="336"/>
      <c r="DB28" s="336"/>
      <c r="DC28" s="336"/>
      <c r="DD28" s="336"/>
      <c r="DE28" s="336"/>
      <c r="DF28" s="480"/>
      <c r="DG28" s="336">
        <f t="shared" si="26"/>
        <v>0</v>
      </c>
      <c r="DH28" s="336">
        <f t="shared" si="27"/>
        <v>0</v>
      </c>
      <c r="DI28" s="336">
        <f t="shared" si="28"/>
        <v>0</v>
      </c>
      <c r="DJ28" s="336">
        <f t="shared" si="29"/>
        <v>0</v>
      </c>
      <c r="DK28" s="336">
        <f t="shared" si="30"/>
        <v>0</v>
      </c>
      <c r="DL28" s="336">
        <f t="shared" si="31"/>
        <v>0</v>
      </c>
      <c r="DM28" s="336">
        <f t="shared" si="32"/>
        <v>0</v>
      </c>
      <c r="DN28" s="336">
        <f t="shared" si="33"/>
        <v>0</v>
      </c>
      <c r="DO28" s="336">
        <f t="shared" si="34"/>
        <v>0</v>
      </c>
      <c r="DP28" s="336">
        <f t="shared" si="35"/>
        <v>0</v>
      </c>
      <c r="DQ28" s="336">
        <f t="shared" si="36"/>
        <v>0</v>
      </c>
      <c r="DR28" s="336">
        <f t="shared" si="37"/>
        <v>0</v>
      </c>
      <c r="DS28" s="336">
        <f t="shared" si="38"/>
        <v>0</v>
      </c>
      <c r="DT28" s="336">
        <f t="shared" si="39"/>
        <v>0</v>
      </c>
      <c r="DU28" s="336">
        <f t="shared" si="40"/>
        <v>0</v>
      </c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6" customFormat="1" ht="15.75" customHeight="1" x14ac:dyDescent="0.25">
      <c r="A29" s="165" t="str">
        <f>'2.Data entry'!B29</f>
        <v>5.</v>
      </c>
      <c r="B29" s="303" t="str">
        <f>'2.Data entry'!C29</f>
        <v>Electricity consumption (TOTAL)</v>
      </c>
      <c r="C29" s="165" t="str">
        <f>'2.Data entry'!E29</f>
        <v>kWh</v>
      </c>
      <c r="D29" s="304">
        <f>'2.Data entry'!F29</f>
        <v>500000</v>
      </c>
      <c r="E29" s="305" t="str">
        <f>'2.Data entry'!G29</f>
        <v>-</v>
      </c>
      <c r="F29" s="305" t="str">
        <f>'2.Data entry'!H29</f>
        <v>-</v>
      </c>
      <c r="G29" s="305" t="str">
        <f>'2.Data entry'!I29</f>
        <v>-</v>
      </c>
      <c r="H29" s="306"/>
      <c r="I29" s="262"/>
      <c r="J29" s="307"/>
      <c r="K29" s="307"/>
      <c r="L29" s="307"/>
      <c r="M29" s="307"/>
      <c r="N29" s="307"/>
      <c r="O29" s="307"/>
      <c r="P29" s="307"/>
      <c r="Q29" s="307"/>
      <c r="R29" s="307"/>
      <c r="S29" s="307"/>
      <c r="T29" s="307"/>
      <c r="U29" s="307"/>
      <c r="V29" s="307"/>
      <c r="W29" s="307"/>
      <c r="X29" s="307"/>
      <c r="Y29" s="307"/>
      <c r="Z29" s="308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R29" s="307"/>
      <c r="AS29" s="307"/>
      <c r="AT29" s="307"/>
      <c r="AU29" s="307"/>
      <c r="AV29" s="307"/>
      <c r="AW29" s="307"/>
      <c r="AX29" s="307"/>
      <c r="AY29" s="307"/>
      <c r="AZ29" s="307"/>
      <c r="BA29" s="307"/>
      <c r="BB29" s="307"/>
      <c r="BC29" s="307"/>
      <c r="BD29" s="307"/>
      <c r="BE29" s="307"/>
      <c r="BF29" s="307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X29" s="262"/>
      <c r="BY29" s="336">
        <f t="shared" ref="BY29:CM29" si="57">(J29*$D29)</f>
        <v>0</v>
      </c>
      <c r="BZ29" s="336">
        <f t="shared" si="57"/>
        <v>0</v>
      </c>
      <c r="CA29" s="336">
        <f t="shared" si="57"/>
        <v>0</v>
      </c>
      <c r="CB29" s="336">
        <f t="shared" si="57"/>
        <v>0</v>
      </c>
      <c r="CC29" s="336">
        <f t="shared" si="57"/>
        <v>0</v>
      </c>
      <c r="CD29" s="336">
        <f t="shared" si="57"/>
        <v>0</v>
      </c>
      <c r="CE29" s="336">
        <f t="shared" si="57"/>
        <v>0</v>
      </c>
      <c r="CF29" s="336">
        <f t="shared" si="57"/>
        <v>0</v>
      </c>
      <c r="CG29" s="336">
        <f t="shared" si="57"/>
        <v>0</v>
      </c>
      <c r="CH29" s="336">
        <f t="shared" si="57"/>
        <v>0</v>
      </c>
      <c r="CI29" s="336">
        <f t="shared" si="57"/>
        <v>0</v>
      </c>
      <c r="CJ29" s="336">
        <f t="shared" si="57"/>
        <v>0</v>
      </c>
      <c r="CK29" s="336">
        <f t="shared" si="57"/>
        <v>0</v>
      </c>
      <c r="CL29" s="336">
        <f t="shared" si="57"/>
        <v>0</v>
      </c>
      <c r="CM29" s="336">
        <f t="shared" si="57"/>
        <v>0</v>
      </c>
      <c r="CN29" s="336"/>
      <c r="CO29" s="336"/>
      <c r="CP29" s="336"/>
      <c r="CQ29" s="336"/>
      <c r="CR29" s="336"/>
      <c r="CS29" s="336"/>
      <c r="CT29" s="336"/>
      <c r="CU29" s="336"/>
      <c r="CV29" s="336"/>
      <c r="CW29" s="336"/>
      <c r="CX29" s="336"/>
      <c r="CY29" s="336"/>
      <c r="CZ29" s="336"/>
      <c r="DA29" s="336"/>
      <c r="DB29" s="336"/>
      <c r="DC29" s="336"/>
      <c r="DD29" s="336"/>
      <c r="DE29" s="336"/>
      <c r="DF29" s="480"/>
      <c r="DG29" s="336">
        <f t="shared" si="26"/>
        <v>0</v>
      </c>
      <c r="DH29" s="336">
        <f t="shared" si="27"/>
        <v>0</v>
      </c>
      <c r="DI29" s="336">
        <f t="shared" si="28"/>
        <v>0</v>
      </c>
      <c r="DJ29" s="336">
        <f t="shared" si="29"/>
        <v>0</v>
      </c>
      <c r="DK29" s="336">
        <f t="shared" si="30"/>
        <v>0</v>
      </c>
      <c r="DL29" s="336">
        <f t="shared" si="31"/>
        <v>0</v>
      </c>
      <c r="DM29" s="336">
        <f t="shared" si="32"/>
        <v>0</v>
      </c>
      <c r="DN29" s="336">
        <f t="shared" si="33"/>
        <v>0</v>
      </c>
      <c r="DO29" s="336">
        <f t="shared" si="34"/>
        <v>0</v>
      </c>
      <c r="DP29" s="336">
        <f t="shared" si="35"/>
        <v>0</v>
      </c>
      <c r="DQ29" s="336">
        <f t="shared" si="36"/>
        <v>0</v>
      </c>
      <c r="DR29" s="336">
        <f t="shared" si="37"/>
        <v>0</v>
      </c>
      <c r="DS29" s="336">
        <f t="shared" si="38"/>
        <v>0</v>
      </c>
      <c r="DT29" s="336">
        <f t="shared" si="39"/>
        <v>0</v>
      </c>
      <c r="DU29" s="336">
        <f t="shared" si="40"/>
        <v>0</v>
      </c>
    </row>
    <row r="30" spans="1:137" s="166" customFormat="1" ht="15.75" customHeight="1" x14ac:dyDescent="0.25">
      <c r="A30" s="165"/>
      <c r="B30" s="303" t="str">
        <f>'2.Data entry'!C30</f>
        <v>Electricity consumption (TOTAL)</v>
      </c>
      <c r="C30" s="165" t="str">
        <f>'2.Data entry'!E30</f>
        <v>MJ</v>
      </c>
      <c r="D30" s="304">
        <f>'2.Data entry'!F30</f>
        <v>1800000</v>
      </c>
      <c r="E30" s="305" t="str">
        <f>'2.Data entry'!G30</f>
        <v>-</v>
      </c>
      <c r="F30" s="305" t="str">
        <f>'2.Data entry'!H30</f>
        <v>-</v>
      </c>
      <c r="G30" s="305" t="str">
        <f>'2.Data entry'!I30</f>
        <v>-</v>
      </c>
      <c r="H30" s="306"/>
      <c r="I30" s="262"/>
      <c r="J30" s="310"/>
      <c r="K30" s="310"/>
      <c r="L30" s="310"/>
      <c r="M30" s="310"/>
      <c r="N30" s="310"/>
      <c r="O30" s="310"/>
      <c r="P30" s="310"/>
      <c r="Q30" s="310"/>
      <c r="R30" s="310"/>
      <c r="S30" s="310"/>
      <c r="T30" s="310"/>
      <c r="U30" s="310"/>
      <c r="V30" s="310"/>
      <c r="W30" s="310"/>
      <c r="X30" s="310"/>
      <c r="Y30" s="310"/>
      <c r="Z30" s="311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R30" s="307"/>
      <c r="AS30" s="307"/>
      <c r="AT30" s="307"/>
      <c r="AU30" s="307"/>
      <c r="AV30" s="307"/>
      <c r="AW30" s="307"/>
      <c r="AX30" s="307"/>
      <c r="AY30" s="307"/>
      <c r="AZ30" s="307"/>
      <c r="BA30" s="307"/>
      <c r="BB30" s="307"/>
      <c r="BC30" s="307"/>
      <c r="BD30" s="307"/>
      <c r="BE30" s="307"/>
      <c r="BF30" s="307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X30" s="262"/>
      <c r="BY30" s="336">
        <f t="shared" si="41"/>
        <v>0</v>
      </c>
      <c r="BZ30" s="336">
        <f t="shared" si="42"/>
        <v>0</v>
      </c>
      <c r="CA30" s="336">
        <f t="shared" si="43"/>
        <v>0</v>
      </c>
      <c r="CB30" s="336">
        <f t="shared" si="44"/>
        <v>0</v>
      </c>
      <c r="CC30" s="336">
        <f t="shared" si="45"/>
        <v>0</v>
      </c>
      <c r="CD30" s="336">
        <f t="shared" si="46"/>
        <v>0</v>
      </c>
      <c r="CE30" s="336">
        <f t="shared" si="47"/>
        <v>0</v>
      </c>
      <c r="CF30" s="336">
        <f t="shared" si="48"/>
        <v>0</v>
      </c>
      <c r="CG30" s="336">
        <f t="shared" si="49"/>
        <v>0</v>
      </c>
      <c r="CH30" s="336">
        <f t="shared" si="50"/>
        <v>0</v>
      </c>
      <c r="CI30" s="336">
        <f t="shared" si="51"/>
        <v>0</v>
      </c>
      <c r="CJ30" s="336">
        <f t="shared" si="52"/>
        <v>0</v>
      </c>
      <c r="CK30" s="336">
        <f t="shared" si="53"/>
        <v>0</v>
      </c>
      <c r="CL30" s="336">
        <f t="shared" si="54"/>
        <v>0</v>
      </c>
      <c r="CM30" s="336">
        <f t="shared" si="55"/>
        <v>0</v>
      </c>
      <c r="CN30" s="336"/>
      <c r="CO30" s="336"/>
      <c r="CP30" s="336"/>
      <c r="CQ30" s="336"/>
      <c r="CR30" s="336"/>
      <c r="CS30" s="336"/>
      <c r="CT30" s="336"/>
      <c r="CU30" s="336"/>
      <c r="CV30" s="336"/>
      <c r="CW30" s="336"/>
      <c r="CX30" s="336"/>
      <c r="CY30" s="336"/>
      <c r="CZ30" s="336"/>
      <c r="DA30" s="336"/>
      <c r="DB30" s="336"/>
      <c r="DC30" s="336"/>
      <c r="DD30" s="336"/>
      <c r="DE30" s="336"/>
      <c r="DF30" s="480"/>
      <c r="DG30" s="336">
        <f t="shared" si="26"/>
        <v>0</v>
      </c>
      <c r="DH30" s="336">
        <f t="shared" si="27"/>
        <v>0</v>
      </c>
      <c r="DI30" s="336">
        <f t="shared" si="28"/>
        <v>0</v>
      </c>
      <c r="DJ30" s="336">
        <f t="shared" si="29"/>
        <v>0</v>
      </c>
      <c r="DK30" s="336">
        <f t="shared" si="30"/>
        <v>0</v>
      </c>
      <c r="DL30" s="336">
        <f t="shared" si="31"/>
        <v>0</v>
      </c>
      <c r="DM30" s="336">
        <f t="shared" si="32"/>
        <v>0</v>
      </c>
      <c r="DN30" s="336">
        <f t="shared" si="33"/>
        <v>0</v>
      </c>
      <c r="DO30" s="336">
        <f t="shared" si="34"/>
        <v>0</v>
      </c>
      <c r="DP30" s="336">
        <f t="shared" si="35"/>
        <v>0</v>
      </c>
      <c r="DQ30" s="336">
        <f t="shared" si="36"/>
        <v>0</v>
      </c>
      <c r="DR30" s="336">
        <f t="shared" si="37"/>
        <v>0</v>
      </c>
      <c r="DS30" s="336">
        <f t="shared" si="38"/>
        <v>0</v>
      </c>
      <c r="DT30" s="336">
        <f t="shared" si="39"/>
        <v>0</v>
      </c>
      <c r="DU30" s="336">
        <f t="shared" si="40"/>
        <v>0</v>
      </c>
    </row>
    <row r="31" spans="1:137" s="324" customFormat="1" ht="15.75" thickBot="1" x14ac:dyDescent="0.3">
      <c r="A31" s="316"/>
      <c r="B31" s="317"/>
      <c r="C31" s="316"/>
      <c r="D31" s="318"/>
      <c r="E31" s="319"/>
      <c r="F31" s="319"/>
      <c r="G31" s="319"/>
      <c r="H31" s="320"/>
      <c r="I31" s="321"/>
      <c r="J31" s="322"/>
      <c r="K31" s="322"/>
      <c r="L31" s="322"/>
      <c r="M31" s="322"/>
      <c r="N31" s="322"/>
      <c r="O31" s="322"/>
      <c r="P31" s="322"/>
      <c r="Q31" s="322"/>
      <c r="R31" s="322"/>
      <c r="S31" s="322"/>
      <c r="T31" s="322"/>
      <c r="U31" s="322"/>
      <c r="V31" s="322"/>
      <c r="W31" s="322"/>
      <c r="X31" s="322"/>
      <c r="Y31" s="322"/>
      <c r="Z31" s="323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R31" s="307"/>
      <c r="AS31" s="307"/>
      <c r="AT31" s="307"/>
      <c r="AU31" s="307"/>
      <c r="AV31" s="307"/>
      <c r="AW31" s="307"/>
      <c r="AX31" s="307"/>
      <c r="AY31" s="307"/>
      <c r="AZ31" s="307"/>
      <c r="BA31" s="307"/>
      <c r="BB31" s="307"/>
      <c r="BC31" s="307"/>
      <c r="BD31" s="307"/>
      <c r="BE31" s="307"/>
      <c r="BF31" s="307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X31" s="321"/>
      <c r="BY31" s="481">
        <f t="shared" si="41"/>
        <v>0</v>
      </c>
      <c r="BZ31" s="481">
        <f t="shared" si="42"/>
        <v>0</v>
      </c>
      <c r="CA31" s="481">
        <f t="shared" si="43"/>
        <v>0</v>
      </c>
      <c r="CB31" s="481">
        <f t="shared" si="44"/>
        <v>0</v>
      </c>
      <c r="CC31" s="481">
        <f t="shared" si="45"/>
        <v>0</v>
      </c>
      <c r="CD31" s="481">
        <f t="shared" si="46"/>
        <v>0</v>
      </c>
      <c r="CE31" s="481">
        <f t="shared" si="47"/>
        <v>0</v>
      </c>
      <c r="CF31" s="481">
        <f t="shared" si="48"/>
        <v>0</v>
      </c>
      <c r="CG31" s="481">
        <f t="shared" si="49"/>
        <v>0</v>
      </c>
      <c r="CH31" s="481">
        <f t="shared" si="50"/>
        <v>0</v>
      </c>
      <c r="CI31" s="481">
        <f t="shared" si="51"/>
        <v>0</v>
      </c>
      <c r="CJ31" s="481">
        <f t="shared" si="52"/>
        <v>0</v>
      </c>
      <c r="CK31" s="481">
        <f t="shared" si="53"/>
        <v>0</v>
      </c>
      <c r="CL31" s="481">
        <f t="shared" si="54"/>
        <v>0</v>
      </c>
      <c r="CM31" s="481">
        <f t="shared" si="55"/>
        <v>0</v>
      </c>
      <c r="CN31" s="481"/>
      <c r="CO31" s="481"/>
      <c r="CP31" s="481"/>
      <c r="CQ31" s="481"/>
      <c r="CR31" s="481"/>
      <c r="CS31" s="481"/>
      <c r="CT31" s="481"/>
      <c r="CU31" s="481"/>
      <c r="CV31" s="481"/>
      <c r="CW31" s="481"/>
      <c r="CX31" s="481"/>
      <c r="CY31" s="481"/>
      <c r="CZ31" s="481"/>
      <c r="DA31" s="481"/>
      <c r="DB31" s="481"/>
      <c r="DC31" s="481"/>
      <c r="DD31" s="481"/>
      <c r="DE31" s="481"/>
      <c r="DF31" s="482"/>
      <c r="DG31" s="336">
        <f t="shared" si="26"/>
        <v>0</v>
      </c>
      <c r="DH31" s="336">
        <f t="shared" si="27"/>
        <v>0</v>
      </c>
      <c r="DI31" s="336">
        <f t="shared" si="28"/>
        <v>0</v>
      </c>
      <c r="DJ31" s="336">
        <f t="shared" si="29"/>
        <v>0</v>
      </c>
      <c r="DK31" s="336">
        <f t="shared" si="30"/>
        <v>0</v>
      </c>
      <c r="DL31" s="336">
        <f t="shared" si="31"/>
        <v>0</v>
      </c>
      <c r="DM31" s="336">
        <f t="shared" si="32"/>
        <v>0</v>
      </c>
      <c r="DN31" s="336">
        <f t="shared" si="33"/>
        <v>0</v>
      </c>
      <c r="DO31" s="336">
        <f t="shared" si="34"/>
        <v>0</v>
      </c>
      <c r="DP31" s="336">
        <f t="shared" si="35"/>
        <v>0</v>
      </c>
      <c r="DQ31" s="336">
        <f t="shared" si="36"/>
        <v>0</v>
      </c>
      <c r="DR31" s="336">
        <f t="shared" si="37"/>
        <v>0</v>
      </c>
      <c r="DS31" s="336">
        <f t="shared" si="38"/>
        <v>0</v>
      </c>
      <c r="DT31" s="336">
        <f t="shared" si="39"/>
        <v>0</v>
      </c>
      <c r="DU31" s="336">
        <f t="shared" si="40"/>
        <v>0</v>
      </c>
    </row>
    <row r="32" spans="1:137" s="276" customFormat="1" ht="15.75" customHeight="1" thickTop="1" x14ac:dyDescent="0.25">
      <c r="A32" s="362" t="str">
        <f>'2.Data entry'!B32</f>
        <v>6.</v>
      </c>
      <c r="B32" s="423" t="str">
        <f>'2.Data entry'!C32</f>
        <v>Consumption of fuels for heating:</v>
      </c>
      <c r="C32" s="362">
        <f>'2.Data entry'!E32</f>
        <v>0</v>
      </c>
      <c r="D32" s="405">
        <f>'2.Data entry'!F32</f>
        <v>0</v>
      </c>
      <c r="E32" s="424" t="str">
        <f>'2.Data entry'!G32</f>
        <v>-</v>
      </c>
      <c r="F32" s="424" t="str">
        <f>'2.Data entry'!H32</f>
        <v>-</v>
      </c>
      <c r="G32" s="424" t="str">
        <f>'2.Data entry'!I32</f>
        <v>-</v>
      </c>
      <c r="H32" s="407"/>
      <c r="I32" s="277"/>
      <c r="J32" s="425"/>
      <c r="K32" s="426"/>
      <c r="L32" s="425"/>
      <c r="M32" s="426"/>
      <c r="N32" s="426"/>
      <c r="O32" s="426"/>
      <c r="P32" s="425"/>
      <c r="Q32" s="425"/>
      <c r="R32" s="425"/>
      <c r="S32" s="425"/>
      <c r="T32" s="426"/>
      <c r="U32" s="425"/>
      <c r="V32" s="425"/>
      <c r="W32" s="425"/>
      <c r="X32" s="425"/>
      <c r="Y32" s="403"/>
      <c r="Z32" s="427"/>
      <c r="AA32" s="364"/>
      <c r="AB32" s="364"/>
      <c r="AC32" s="364"/>
      <c r="AD32" s="364"/>
      <c r="AE32" s="364"/>
      <c r="AF32" s="364"/>
      <c r="AG32" s="364"/>
      <c r="AH32" s="364"/>
      <c r="AI32" s="364"/>
      <c r="AJ32" s="364"/>
      <c r="AK32" s="364"/>
      <c r="AL32" s="364"/>
      <c r="AM32" s="364"/>
      <c r="AN32" s="364"/>
      <c r="AO32" s="364"/>
      <c r="AR32" s="403"/>
      <c r="AS32" s="403"/>
      <c r="AT32" s="403"/>
      <c r="AU32" s="403"/>
      <c r="AV32" s="403"/>
      <c r="AW32" s="403"/>
      <c r="AX32" s="403"/>
      <c r="AY32" s="403"/>
      <c r="AZ32" s="403"/>
      <c r="BA32" s="403"/>
      <c r="BB32" s="403"/>
      <c r="BC32" s="403"/>
      <c r="BD32" s="403"/>
      <c r="BE32" s="403"/>
      <c r="BF32" s="403"/>
      <c r="BH32" s="364"/>
      <c r="BI32" s="364"/>
      <c r="BJ32" s="364"/>
      <c r="BK32" s="364"/>
      <c r="BL32" s="364"/>
      <c r="BM32" s="364"/>
      <c r="BN32" s="364"/>
      <c r="BO32" s="364"/>
      <c r="BP32" s="364"/>
      <c r="BQ32" s="364"/>
      <c r="BR32" s="364"/>
      <c r="BS32" s="364"/>
      <c r="BT32" s="364"/>
      <c r="BU32" s="364"/>
      <c r="BV32" s="364"/>
      <c r="BX32" s="277"/>
      <c r="BY32" s="483">
        <f t="shared" si="41"/>
        <v>0</v>
      </c>
      <c r="BZ32" s="483">
        <f t="shared" si="42"/>
        <v>0</v>
      </c>
      <c r="CA32" s="483">
        <f t="shared" si="43"/>
        <v>0</v>
      </c>
      <c r="CB32" s="483">
        <f t="shared" si="44"/>
        <v>0</v>
      </c>
      <c r="CC32" s="483">
        <f t="shared" si="45"/>
        <v>0</v>
      </c>
      <c r="CD32" s="483">
        <f t="shared" si="46"/>
        <v>0</v>
      </c>
      <c r="CE32" s="483">
        <f t="shared" si="47"/>
        <v>0</v>
      </c>
      <c r="CF32" s="483">
        <f t="shared" si="48"/>
        <v>0</v>
      </c>
      <c r="CG32" s="483">
        <f t="shared" si="49"/>
        <v>0</v>
      </c>
      <c r="CH32" s="483">
        <f t="shared" si="50"/>
        <v>0</v>
      </c>
      <c r="CI32" s="483">
        <f t="shared" si="51"/>
        <v>0</v>
      </c>
      <c r="CJ32" s="483">
        <f t="shared" si="52"/>
        <v>0</v>
      </c>
      <c r="CK32" s="483">
        <f t="shared" si="53"/>
        <v>0</v>
      </c>
      <c r="CL32" s="483">
        <f t="shared" si="54"/>
        <v>0</v>
      </c>
      <c r="CM32" s="483">
        <f t="shared" si="55"/>
        <v>0</v>
      </c>
      <c r="CN32" s="483"/>
      <c r="CO32" s="483"/>
      <c r="CP32" s="483"/>
      <c r="CQ32" s="483"/>
      <c r="CR32" s="483"/>
      <c r="CS32" s="483"/>
      <c r="CT32" s="483"/>
      <c r="CU32" s="483"/>
      <c r="CV32" s="483"/>
      <c r="CW32" s="483"/>
      <c r="CX32" s="483"/>
      <c r="CY32" s="483"/>
      <c r="CZ32" s="483"/>
      <c r="DA32" s="483"/>
      <c r="DB32" s="483"/>
      <c r="DC32" s="483"/>
      <c r="DD32" s="483"/>
      <c r="DE32" s="483"/>
      <c r="DF32" s="484"/>
      <c r="DG32" s="483">
        <f>BY32</f>
        <v>0</v>
      </c>
      <c r="DH32" s="483">
        <f t="shared" si="27"/>
        <v>0</v>
      </c>
      <c r="DI32" s="483">
        <f t="shared" si="28"/>
        <v>0</v>
      </c>
      <c r="DJ32" s="483">
        <f t="shared" si="29"/>
        <v>0</v>
      </c>
      <c r="DK32" s="483">
        <f t="shared" si="30"/>
        <v>0</v>
      </c>
      <c r="DL32" s="483">
        <f t="shared" si="31"/>
        <v>0</v>
      </c>
      <c r="DM32" s="483">
        <f t="shared" si="32"/>
        <v>0</v>
      </c>
      <c r="DN32" s="483">
        <f t="shared" si="33"/>
        <v>0</v>
      </c>
      <c r="DO32" s="483">
        <f t="shared" si="34"/>
        <v>0</v>
      </c>
      <c r="DP32" s="483">
        <f t="shared" si="35"/>
        <v>0</v>
      </c>
      <c r="DQ32" s="483">
        <f t="shared" si="36"/>
        <v>0</v>
      </c>
      <c r="DR32" s="483">
        <f t="shared" si="37"/>
        <v>0</v>
      </c>
      <c r="DS32" s="483">
        <f t="shared" si="38"/>
        <v>0</v>
      </c>
      <c r="DT32" s="483">
        <f t="shared" si="39"/>
        <v>0</v>
      </c>
      <c r="DU32" s="483">
        <f t="shared" si="40"/>
        <v>0</v>
      </c>
    </row>
    <row r="33" spans="1:125" s="166" customFormat="1" ht="15.75" customHeight="1" x14ac:dyDescent="0.25">
      <c r="A33" s="165"/>
      <c r="B33" s="303" t="str">
        <f>'2.Data entry'!C33</f>
        <v>Natural gas</v>
      </c>
      <c r="C33" s="314" t="s">
        <v>25</v>
      </c>
      <c r="D33" s="325">
        <f>IF('2.Data entry'!E33="Sm3",'2.Data entry'!F33*35.28/3.6,'2.Data entry'!F33)</f>
        <v>0</v>
      </c>
      <c r="E33" s="305" t="str">
        <f>'2.Data entry'!G33</f>
        <v>-</v>
      </c>
      <c r="F33" s="305" t="str">
        <f>'2.Data entry'!H33</f>
        <v>-</v>
      </c>
      <c r="G33" s="305" t="str">
        <f>'2.Data entry'!I33</f>
        <v>-</v>
      </c>
      <c r="H33" s="306"/>
      <c r="I33" s="262"/>
      <c r="J33" s="476">
        <v>0.26327778000000002</v>
      </c>
      <c r="K33" s="476">
        <v>2.2174184E-8</v>
      </c>
      <c r="L33" s="476">
        <v>0.1153288</v>
      </c>
      <c r="M33" s="476">
        <v>8.1727221999999998E-10</v>
      </c>
      <c r="N33" s="476">
        <v>4.4468782000000001E-9</v>
      </c>
      <c r="O33" s="476">
        <v>1.3532076E-5</v>
      </c>
      <c r="P33" s="476">
        <v>3.9343425999999997E-3</v>
      </c>
      <c r="Q33" s="476">
        <v>2.4381716E-4</v>
      </c>
      <c r="R33" s="476">
        <v>2.7228463E-4</v>
      </c>
      <c r="S33" s="476">
        <v>5.3068934000000004E-4</v>
      </c>
      <c r="T33" s="476">
        <v>6.9150626999999999E-6</v>
      </c>
      <c r="U33" s="476">
        <v>5.0653713999999997E-5</v>
      </c>
      <c r="V33" s="476">
        <v>2.1698553000000001E-5</v>
      </c>
      <c r="W33" s="476">
        <v>5.9577590999999998E-8</v>
      </c>
      <c r="X33" s="476">
        <v>1.5522896999999999E-3</v>
      </c>
      <c r="Y33" s="307"/>
      <c r="Z33" s="308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R33" s="307"/>
      <c r="AS33" s="307"/>
      <c r="AT33" s="307"/>
      <c r="AU33" s="307"/>
      <c r="AV33" s="307"/>
      <c r="AW33" s="307"/>
      <c r="AX33" s="307"/>
      <c r="AY33" s="307"/>
      <c r="AZ33" s="307"/>
      <c r="BA33" s="307"/>
      <c r="BB33" s="307"/>
      <c r="BC33" s="307"/>
      <c r="BD33" s="307"/>
      <c r="BE33" s="307"/>
      <c r="BF33" s="307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X33" s="262"/>
      <c r="BY33" s="336">
        <f t="shared" si="41"/>
        <v>0</v>
      </c>
      <c r="BZ33" s="336">
        <f t="shared" si="42"/>
        <v>0</v>
      </c>
      <c r="CA33" s="336">
        <f t="shared" si="43"/>
        <v>0</v>
      </c>
      <c r="CB33" s="336">
        <f t="shared" si="44"/>
        <v>0</v>
      </c>
      <c r="CC33" s="336">
        <f t="shared" si="45"/>
        <v>0</v>
      </c>
      <c r="CD33" s="336">
        <f t="shared" si="46"/>
        <v>0</v>
      </c>
      <c r="CE33" s="336">
        <f t="shared" si="47"/>
        <v>0</v>
      </c>
      <c r="CF33" s="336">
        <f t="shared" si="48"/>
        <v>0</v>
      </c>
      <c r="CG33" s="336">
        <f t="shared" si="49"/>
        <v>0</v>
      </c>
      <c r="CH33" s="336">
        <f t="shared" si="50"/>
        <v>0</v>
      </c>
      <c r="CI33" s="336">
        <f t="shared" si="51"/>
        <v>0</v>
      </c>
      <c r="CJ33" s="336">
        <f t="shared" si="52"/>
        <v>0</v>
      </c>
      <c r="CK33" s="336">
        <f t="shared" si="53"/>
        <v>0</v>
      </c>
      <c r="CL33" s="336">
        <f t="shared" si="54"/>
        <v>0</v>
      </c>
      <c r="CM33" s="336">
        <f t="shared" si="55"/>
        <v>0</v>
      </c>
      <c r="CN33" s="336"/>
      <c r="CO33" s="336"/>
      <c r="CP33" s="336"/>
      <c r="CQ33" s="336"/>
      <c r="CR33" s="336"/>
      <c r="CS33" s="336"/>
      <c r="CT33" s="336"/>
      <c r="CU33" s="336"/>
      <c r="CV33" s="336"/>
      <c r="CW33" s="336"/>
      <c r="CX33" s="336"/>
      <c r="CY33" s="336"/>
      <c r="CZ33" s="336"/>
      <c r="DA33" s="336"/>
      <c r="DB33" s="336"/>
      <c r="DC33" s="336"/>
      <c r="DD33" s="336"/>
      <c r="DE33" s="336"/>
      <c r="DF33" s="480"/>
      <c r="DG33" s="336">
        <f t="shared" ref="DG33:DG45" si="58">BY33</f>
        <v>0</v>
      </c>
      <c r="DH33" s="336">
        <f t="shared" ref="DH33:DH46" si="59">BZ33</f>
        <v>0</v>
      </c>
      <c r="DI33" s="336">
        <f t="shared" ref="DI33:DI46" si="60">CA33</f>
        <v>0</v>
      </c>
      <c r="DJ33" s="336">
        <f t="shared" ref="DJ33:DJ46" si="61">CB33</f>
        <v>0</v>
      </c>
      <c r="DK33" s="336">
        <f t="shared" ref="DK33:DK46" si="62">CC33</f>
        <v>0</v>
      </c>
      <c r="DL33" s="336">
        <f t="shared" ref="DL33:DL46" si="63">CD33</f>
        <v>0</v>
      </c>
      <c r="DM33" s="336">
        <f t="shared" ref="DM33:DM46" si="64">CE33</f>
        <v>0</v>
      </c>
      <c r="DN33" s="336">
        <f t="shared" ref="DN33:DN46" si="65">CF33</f>
        <v>0</v>
      </c>
      <c r="DO33" s="336">
        <f t="shared" ref="DO33:DO46" si="66">CG33</f>
        <v>0</v>
      </c>
      <c r="DP33" s="336">
        <f t="shared" ref="DP33:DP46" si="67">CH33</f>
        <v>0</v>
      </c>
      <c r="DQ33" s="336">
        <f t="shared" ref="DQ33:DQ46" si="68">CI33</f>
        <v>0</v>
      </c>
      <c r="DR33" s="336">
        <f t="shared" ref="DR33:DR46" si="69">CJ33</f>
        <v>0</v>
      </c>
      <c r="DS33" s="336">
        <f t="shared" ref="DS33:DS46" si="70">CK33</f>
        <v>0</v>
      </c>
      <c r="DT33" s="336">
        <f t="shared" ref="DT33:DT46" si="71">CL33</f>
        <v>0</v>
      </c>
      <c r="DU33" s="336">
        <f t="shared" ref="DU33:DU46" si="72">CM33</f>
        <v>0</v>
      </c>
    </row>
    <row r="34" spans="1:125" s="166" customFormat="1" ht="15.75" customHeight="1" x14ac:dyDescent="0.25">
      <c r="A34" s="165"/>
      <c r="B34" s="303" t="str">
        <f>'2.Data entry'!C34</f>
        <v xml:space="preserve">Diesel </v>
      </c>
      <c r="C34" s="314" t="s">
        <v>25</v>
      </c>
      <c r="D34" s="325">
        <f>IF('2.Data entry'!E34="kg",'2.Data entry'!F34*42.877,'2.Data entry'!F34)</f>
        <v>0</v>
      </c>
      <c r="E34" s="305" t="str">
        <f>'2.Data entry'!G34</f>
        <v>-</v>
      </c>
      <c r="F34" s="305" t="str">
        <f>'2.Data entry'!H34</f>
        <v>-</v>
      </c>
      <c r="G34" s="305" t="str">
        <f>'2.Data entry'!I34</f>
        <v>-</v>
      </c>
      <c r="H34" s="306"/>
      <c r="I34" s="262"/>
      <c r="J34" s="476">
        <v>0.30446893000000003</v>
      </c>
      <c r="K34" s="476">
        <v>5.3772389000000002E-8</v>
      </c>
      <c r="L34" s="476">
        <v>9.0137250000000002E-2</v>
      </c>
      <c r="M34" s="476">
        <v>4.7588072999999996E-10</v>
      </c>
      <c r="N34" s="476">
        <v>5.5774612999999999E-9</v>
      </c>
      <c r="O34" s="476">
        <v>4.4279266999999998E-5</v>
      </c>
      <c r="P34" s="476">
        <v>2.0026175E-2</v>
      </c>
      <c r="Q34" s="476">
        <v>3.6325632999999999E-4</v>
      </c>
      <c r="R34" s="476">
        <v>7.6673926000000005E-4</v>
      </c>
      <c r="S34" s="476">
        <v>1.0140844000000001E-3</v>
      </c>
      <c r="T34" s="476">
        <v>3.7846545000000001E-6</v>
      </c>
      <c r="U34" s="476">
        <v>9.3046367999999996E-5</v>
      </c>
      <c r="V34" s="476">
        <v>1.5887306999999999E-5</v>
      </c>
      <c r="W34" s="476">
        <v>8.3800290000000002E-8</v>
      </c>
      <c r="X34" s="476">
        <v>3.4101622000000001E-3</v>
      </c>
      <c r="Y34" s="307"/>
      <c r="Z34" s="308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R34" s="307"/>
      <c r="AS34" s="307"/>
      <c r="AT34" s="307"/>
      <c r="AU34" s="307"/>
      <c r="AV34" s="307"/>
      <c r="AW34" s="307"/>
      <c r="AX34" s="307"/>
      <c r="AY34" s="307"/>
      <c r="AZ34" s="307"/>
      <c r="BA34" s="307"/>
      <c r="BB34" s="307"/>
      <c r="BC34" s="307"/>
      <c r="BD34" s="307"/>
      <c r="BE34" s="307"/>
      <c r="BF34" s="307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X34" s="262"/>
      <c r="BY34" s="336">
        <f t="shared" si="41"/>
        <v>0</v>
      </c>
      <c r="BZ34" s="336">
        <f t="shared" si="42"/>
        <v>0</v>
      </c>
      <c r="CA34" s="336">
        <f t="shared" si="43"/>
        <v>0</v>
      </c>
      <c r="CB34" s="336">
        <f t="shared" si="44"/>
        <v>0</v>
      </c>
      <c r="CC34" s="336">
        <f t="shared" si="45"/>
        <v>0</v>
      </c>
      <c r="CD34" s="336">
        <f t="shared" si="46"/>
        <v>0</v>
      </c>
      <c r="CE34" s="336">
        <f t="shared" si="47"/>
        <v>0</v>
      </c>
      <c r="CF34" s="336">
        <f t="shared" si="48"/>
        <v>0</v>
      </c>
      <c r="CG34" s="336">
        <f t="shared" si="49"/>
        <v>0</v>
      </c>
      <c r="CH34" s="336">
        <f t="shared" si="50"/>
        <v>0</v>
      </c>
      <c r="CI34" s="336">
        <f t="shared" si="51"/>
        <v>0</v>
      </c>
      <c r="CJ34" s="336">
        <f t="shared" si="52"/>
        <v>0</v>
      </c>
      <c r="CK34" s="336">
        <f t="shared" si="53"/>
        <v>0</v>
      </c>
      <c r="CL34" s="336">
        <f t="shared" si="54"/>
        <v>0</v>
      </c>
      <c r="CM34" s="336">
        <f t="shared" si="55"/>
        <v>0</v>
      </c>
      <c r="CN34" s="336"/>
      <c r="CO34" s="336"/>
      <c r="CP34" s="336"/>
      <c r="CQ34" s="336"/>
      <c r="CR34" s="336"/>
      <c r="CS34" s="336"/>
      <c r="CT34" s="336"/>
      <c r="CU34" s="336"/>
      <c r="CV34" s="336"/>
      <c r="CW34" s="336"/>
      <c r="CX34" s="336"/>
      <c r="CY34" s="336"/>
      <c r="CZ34" s="336"/>
      <c r="DA34" s="336"/>
      <c r="DB34" s="336"/>
      <c r="DC34" s="336"/>
      <c r="DD34" s="336"/>
      <c r="DE34" s="336"/>
      <c r="DF34" s="480"/>
      <c r="DG34" s="336">
        <f t="shared" si="58"/>
        <v>0</v>
      </c>
      <c r="DH34" s="336">
        <f t="shared" si="59"/>
        <v>0</v>
      </c>
      <c r="DI34" s="336">
        <f t="shared" si="60"/>
        <v>0</v>
      </c>
      <c r="DJ34" s="336">
        <f t="shared" si="61"/>
        <v>0</v>
      </c>
      <c r="DK34" s="336">
        <f t="shared" si="62"/>
        <v>0</v>
      </c>
      <c r="DL34" s="336">
        <f t="shared" si="63"/>
        <v>0</v>
      </c>
      <c r="DM34" s="336">
        <f t="shared" si="64"/>
        <v>0</v>
      </c>
      <c r="DN34" s="336">
        <f t="shared" si="65"/>
        <v>0</v>
      </c>
      <c r="DO34" s="336">
        <f t="shared" si="66"/>
        <v>0</v>
      </c>
      <c r="DP34" s="336">
        <f t="shared" si="67"/>
        <v>0</v>
      </c>
      <c r="DQ34" s="336">
        <f t="shared" si="68"/>
        <v>0</v>
      </c>
      <c r="DR34" s="336">
        <f t="shared" si="69"/>
        <v>0</v>
      </c>
      <c r="DS34" s="336">
        <f t="shared" si="70"/>
        <v>0</v>
      </c>
      <c r="DT34" s="336">
        <f t="shared" si="71"/>
        <v>0</v>
      </c>
      <c r="DU34" s="336">
        <f t="shared" si="72"/>
        <v>0</v>
      </c>
    </row>
    <row r="35" spans="1:125" s="166" customFormat="1" ht="15.75" customHeight="1" x14ac:dyDescent="0.25">
      <c r="A35" s="165"/>
      <c r="B35" s="303" t="str">
        <f>'2.Data entry'!C35</f>
        <v xml:space="preserve">LPG (Liquified petroleum gas) </v>
      </c>
      <c r="C35" s="314" t="s">
        <v>25</v>
      </c>
      <c r="D35" s="325">
        <f>IF('2.Data entry'!E35="kg",'2.Data entry'!F35*46.11,'2.Data entry'!F35)</f>
        <v>0</v>
      </c>
      <c r="E35" s="305" t="str">
        <f>'2.Data entry'!G35</f>
        <v>-</v>
      </c>
      <c r="F35" s="305" t="str">
        <f>'2.Data entry'!H35</f>
        <v>-</v>
      </c>
      <c r="G35" s="305" t="str">
        <f>'2.Data entry'!I35</f>
        <v>-</v>
      </c>
      <c r="H35" s="306"/>
      <c r="I35" s="262"/>
      <c r="J35" s="476">
        <v>9.4108548E-2</v>
      </c>
      <c r="K35" s="476">
        <v>8.1616878999999993E-8</v>
      </c>
      <c r="L35" s="476">
        <v>0.14637569</v>
      </c>
      <c r="M35" s="476">
        <v>6.0014478999999999E-10</v>
      </c>
      <c r="N35" s="476">
        <v>7.8297691000000005E-9</v>
      </c>
      <c r="O35" s="476">
        <v>5.9913759999999999E-5</v>
      </c>
      <c r="P35" s="476">
        <v>2.7710586999999998E-2</v>
      </c>
      <c r="Q35" s="476">
        <v>4.8459730000000002E-4</v>
      </c>
      <c r="R35" s="476">
        <v>8.9796197999999995E-4</v>
      </c>
      <c r="S35" s="476">
        <v>1.1422086E-3</v>
      </c>
      <c r="T35" s="476">
        <v>4.7112202000000003E-6</v>
      </c>
      <c r="U35" s="476">
        <v>1.0447964E-4</v>
      </c>
      <c r="V35" s="476">
        <v>7.9224698000000002E-5</v>
      </c>
      <c r="W35" s="476">
        <v>1.1210453E-7</v>
      </c>
      <c r="X35" s="476">
        <v>6.3741483000000002E-3</v>
      </c>
      <c r="Y35" s="307"/>
      <c r="Z35" s="308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R35" s="307"/>
      <c r="AS35" s="307"/>
      <c r="AT35" s="307"/>
      <c r="AU35" s="307"/>
      <c r="AV35" s="307"/>
      <c r="AW35" s="307"/>
      <c r="AX35" s="307"/>
      <c r="AY35" s="307"/>
      <c r="AZ35" s="307"/>
      <c r="BA35" s="307"/>
      <c r="BB35" s="307"/>
      <c r="BC35" s="307"/>
      <c r="BD35" s="307"/>
      <c r="BE35" s="307"/>
      <c r="BF35" s="307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X35" s="262"/>
      <c r="BY35" s="336">
        <f t="shared" si="41"/>
        <v>0</v>
      </c>
      <c r="BZ35" s="336">
        <f t="shared" si="42"/>
        <v>0</v>
      </c>
      <c r="CA35" s="336">
        <f t="shared" si="43"/>
        <v>0</v>
      </c>
      <c r="CB35" s="336">
        <f t="shared" si="44"/>
        <v>0</v>
      </c>
      <c r="CC35" s="336">
        <f t="shared" si="45"/>
        <v>0</v>
      </c>
      <c r="CD35" s="336">
        <f t="shared" si="46"/>
        <v>0</v>
      </c>
      <c r="CE35" s="336">
        <f t="shared" si="47"/>
        <v>0</v>
      </c>
      <c r="CF35" s="336">
        <f t="shared" si="48"/>
        <v>0</v>
      </c>
      <c r="CG35" s="336">
        <f t="shared" si="49"/>
        <v>0</v>
      </c>
      <c r="CH35" s="336">
        <f t="shared" si="50"/>
        <v>0</v>
      </c>
      <c r="CI35" s="336">
        <f t="shared" si="51"/>
        <v>0</v>
      </c>
      <c r="CJ35" s="336">
        <f t="shared" si="52"/>
        <v>0</v>
      </c>
      <c r="CK35" s="336">
        <f t="shared" si="53"/>
        <v>0</v>
      </c>
      <c r="CL35" s="336">
        <f t="shared" si="54"/>
        <v>0</v>
      </c>
      <c r="CM35" s="336">
        <f t="shared" si="55"/>
        <v>0</v>
      </c>
      <c r="CN35" s="336"/>
      <c r="CO35" s="336"/>
      <c r="CP35" s="336"/>
      <c r="CQ35" s="336"/>
      <c r="CR35" s="336"/>
      <c r="CS35" s="336"/>
      <c r="CT35" s="336"/>
      <c r="CU35" s="336"/>
      <c r="CV35" s="336"/>
      <c r="CW35" s="336"/>
      <c r="CX35" s="336"/>
      <c r="CY35" s="336"/>
      <c r="CZ35" s="336"/>
      <c r="DA35" s="336"/>
      <c r="DB35" s="336"/>
      <c r="DC35" s="336"/>
      <c r="DD35" s="336"/>
      <c r="DE35" s="336"/>
      <c r="DF35" s="480"/>
      <c r="DG35" s="336">
        <f t="shared" si="58"/>
        <v>0</v>
      </c>
      <c r="DH35" s="336">
        <f t="shared" si="59"/>
        <v>0</v>
      </c>
      <c r="DI35" s="336">
        <f t="shared" si="60"/>
        <v>0</v>
      </c>
      <c r="DJ35" s="336">
        <f t="shared" si="61"/>
        <v>0</v>
      </c>
      <c r="DK35" s="336">
        <f t="shared" si="62"/>
        <v>0</v>
      </c>
      <c r="DL35" s="336">
        <f t="shared" si="63"/>
        <v>0</v>
      </c>
      <c r="DM35" s="336">
        <f t="shared" si="64"/>
        <v>0</v>
      </c>
      <c r="DN35" s="336">
        <f t="shared" si="65"/>
        <v>0</v>
      </c>
      <c r="DO35" s="336">
        <f t="shared" si="66"/>
        <v>0</v>
      </c>
      <c r="DP35" s="336">
        <f t="shared" si="67"/>
        <v>0</v>
      </c>
      <c r="DQ35" s="336">
        <f t="shared" si="68"/>
        <v>0</v>
      </c>
      <c r="DR35" s="336">
        <f t="shared" si="69"/>
        <v>0</v>
      </c>
      <c r="DS35" s="336">
        <f t="shared" si="70"/>
        <v>0</v>
      </c>
      <c r="DT35" s="336">
        <f t="shared" si="71"/>
        <v>0</v>
      </c>
      <c r="DU35" s="336">
        <f t="shared" si="72"/>
        <v>0</v>
      </c>
    </row>
    <row r="36" spans="1:125" s="166" customFormat="1" ht="15.75" customHeight="1" x14ac:dyDescent="0.25">
      <c r="A36" s="165"/>
      <c r="B36" s="303" t="str">
        <f>'2.Data entry'!C36</f>
        <v>Other fuels (please, specify in Notes)</v>
      </c>
      <c r="C36" s="165" t="str">
        <f>'2.Data entry'!E36</f>
        <v>kg</v>
      </c>
      <c r="D36" s="304">
        <f>'2.Data entry'!F36</f>
        <v>0</v>
      </c>
      <c r="E36" s="305" t="str">
        <f>'2.Data entry'!G36</f>
        <v>-</v>
      </c>
      <c r="F36" s="305" t="str">
        <f>'2.Data entry'!H36</f>
        <v>-</v>
      </c>
      <c r="G36" s="305" t="str">
        <f>'2.Data entry'!I36</f>
        <v>-</v>
      </c>
      <c r="H36" s="306"/>
      <c r="I36" s="262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8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X36" s="262"/>
      <c r="BY36" s="336">
        <f t="shared" si="41"/>
        <v>0</v>
      </c>
      <c r="BZ36" s="336">
        <f t="shared" si="42"/>
        <v>0</v>
      </c>
      <c r="CA36" s="336">
        <f t="shared" si="43"/>
        <v>0</v>
      </c>
      <c r="CB36" s="336">
        <f t="shared" si="44"/>
        <v>0</v>
      </c>
      <c r="CC36" s="336">
        <f t="shared" si="45"/>
        <v>0</v>
      </c>
      <c r="CD36" s="336">
        <f t="shared" si="46"/>
        <v>0</v>
      </c>
      <c r="CE36" s="336">
        <f t="shared" si="47"/>
        <v>0</v>
      </c>
      <c r="CF36" s="336">
        <f t="shared" si="48"/>
        <v>0</v>
      </c>
      <c r="CG36" s="336">
        <f t="shared" si="49"/>
        <v>0</v>
      </c>
      <c r="CH36" s="336">
        <f t="shared" si="50"/>
        <v>0</v>
      </c>
      <c r="CI36" s="336">
        <f t="shared" si="51"/>
        <v>0</v>
      </c>
      <c r="CJ36" s="336">
        <f t="shared" si="52"/>
        <v>0</v>
      </c>
      <c r="CK36" s="336">
        <f t="shared" si="53"/>
        <v>0</v>
      </c>
      <c r="CL36" s="336">
        <f t="shared" si="54"/>
        <v>0</v>
      </c>
      <c r="CM36" s="336">
        <f t="shared" si="55"/>
        <v>0</v>
      </c>
      <c r="CN36" s="336"/>
      <c r="CO36" s="336"/>
      <c r="CP36" s="336"/>
      <c r="CQ36" s="336"/>
      <c r="CR36" s="336"/>
      <c r="CS36" s="336"/>
      <c r="CT36" s="336"/>
      <c r="CU36" s="336"/>
      <c r="CV36" s="336"/>
      <c r="CW36" s="336"/>
      <c r="CX36" s="336"/>
      <c r="CY36" s="336"/>
      <c r="CZ36" s="336"/>
      <c r="DA36" s="336"/>
      <c r="DB36" s="336"/>
      <c r="DC36" s="336"/>
      <c r="DD36" s="336"/>
      <c r="DE36" s="336"/>
      <c r="DF36" s="480"/>
      <c r="DG36" s="336">
        <f t="shared" si="58"/>
        <v>0</v>
      </c>
      <c r="DH36" s="336">
        <f t="shared" si="59"/>
        <v>0</v>
      </c>
      <c r="DI36" s="336">
        <f t="shared" si="60"/>
        <v>0</v>
      </c>
      <c r="DJ36" s="336">
        <f t="shared" si="61"/>
        <v>0</v>
      </c>
      <c r="DK36" s="336">
        <f t="shared" si="62"/>
        <v>0</v>
      </c>
      <c r="DL36" s="336">
        <f t="shared" si="63"/>
        <v>0</v>
      </c>
      <c r="DM36" s="336">
        <f t="shared" si="64"/>
        <v>0</v>
      </c>
      <c r="DN36" s="336">
        <f t="shared" si="65"/>
        <v>0</v>
      </c>
      <c r="DO36" s="336">
        <f t="shared" si="66"/>
        <v>0</v>
      </c>
      <c r="DP36" s="336">
        <f t="shared" si="67"/>
        <v>0</v>
      </c>
      <c r="DQ36" s="336">
        <f t="shared" si="68"/>
        <v>0</v>
      </c>
      <c r="DR36" s="336">
        <f t="shared" si="69"/>
        <v>0</v>
      </c>
      <c r="DS36" s="336">
        <f t="shared" si="70"/>
        <v>0</v>
      </c>
      <c r="DT36" s="336">
        <f t="shared" si="71"/>
        <v>0</v>
      </c>
      <c r="DU36" s="336">
        <f t="shared" si="72"/>
        <v>0</v>
      </c>
    </row>
    <row r="37" spans="1:125" s="166" customFormat="1" ht="15.75" customHeight="1" x14ac:dyDescent="0.25">
      <c r="A37" s="165"/>
      <c r="B37" s="303">
        <f>'2.Data entry'!C37</f>
        <v>0</v>
      </c>
      <c r="C37" s="165">
        <f>'2.Data entry'!E37</f>
        <v>0</v>
      </c>
      <c r="D37" s="304">
        <f>'2.Data entry'!F37</f>
        <v>0</v>
      </c>
      <c r="E37" s="305" t="str">
        <f>'2.Data entry'!G37</f>
        <v>-</v>
      </c>
      <c r="F37" s="305" t="str">
        <f>'2.Data entry'!H37</f>
        <v>-</v>
      </c>
      <c r="G37" s="305" t="str">
        <f>'2.Data entry'!I37</f>
        <v>-</v>
      </c>
      <c r="H37" s="306"/>
      <c r="I37" s="262"/>
      <c r="J37" s="307"/>
      <c r="K37" s="307"/>
      <c r="L37" s="307"/>
      <c r="M37" s="307"/>
      <c r="N37" s="307"/>
      <c r="O37" s="307"/>
      <c r="P37" s="307"/>
      <c r="Q37" s="307"/>
      <c r="R37" s="307"/>
      <c r="S37" s="307"/>
      <c r="T37" s="307"/>
      <c r="U37" s="307"/>
      <c r="V37" s="307"/>
      <c r="W37" s="307"/>
      <c r="X37" s="307"/>
      <c r="Y37" s="307"/>
      <c r="Z37" s="308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R37" s="307"/>
      <c r="AS37" s="307"/>
      <c r="AT37" s="307"/>
      <c r="AU37" s="307"/>
      <c r="AV37" s="307"/>
      <c r="AW37" s="307"/>
      <c r="AX37" s="307"/>
      <c r="AY37" s="307"/>
      <c r="AZ37" s="307"/>
      <c r="BA37" s="307"/>
      <c r="BB37" s="307"/>
      <c r="BC37" s="307"/>
      <c r="BD37" s="307"/>
      <c r="BE37" s="307"/>
      <c r="BF37" s="307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X37" s="262"/>
      <c r="BY37" s="336">
        <f t="shared" si="41"/>
        <v>0</v>
      </c>
      <c r="BZ37" s="336">
        <f t="shared" si="42"/>
        <v>0</v>
      </c>
      <c r="CA37" s="336">
        <f t="shared" si="43"/>
        <v>0</v>
      </c>
      <c r="CB37" s="336">
        <f t="shared" si="44"/>
        <v>0</v>
      </c>
      <c r="CC37" s="336">
        <f t="shared" si="45"/>
        <v>0</v>
      </c>
      <c r="CD37" s="336">
        <f t="shared" si="46"/>
        <v>0</v>
      </c>
      <c r="CE37" s="336">
        <f t="shared" si="47"/>
        <v>0</v>
      </c>
      <c r="CF37" s="336">
        <f t="shared" si="48"/>
        <v>0</v>
      </c>
      <c r="CG37" s="336">
        <f t="shared" si="49"/>
        <v>0</v>
      </c>
      <c r="CH37" s="336">
        <f t="shared" si="50"/>
        <v>0</v>
      </c>
      <c r="CI37" s="336">
        <f t="shared" si="51"/>
        <v>0</v>
      </c>
      <c r="CJ37" s="336">
        <f t="shared" si="52"/>
        <v>0</v>
      </c>
      <c r="CK37" s="336">
        <f t="shared" si="53"/>
        <v>0</v>
      </c>
      <c r="CL37" s="336">
        <f t="shared" si="54"/>
        <v>0</v>
      </c>
      <c r="CM37" s="336">
        <f t="shared" si="55"/>
        <v>0</v>
      </c>
      <c r="CN37" s="336"/>
      <c r="CO37" s="336"/>
      <c r="CP37" s="336"/>
      <c r="CQ37" s="336"/>
      <c r="CR37" s="336"/>
      <c r="CS37" s="336"/>
      <c r="CT37" s="336"/>
      <c r="CU37" s="336"/>
      <c r="CV37" s="336"/>
      <c r="CW37" s="336"/>
      <c r="CX37" s="336"/>
      <c r="CY37" s="336"/>
      <c r="CZ37" s="336"/>
      <c r="DA37" s="336"/>
      <c r="DB37" s="336"/>
      <c r="DC37" s="336"/>
      <c r="DD37" s="336"/>
      <c r="DE37" s="336"/>
      <c r="DF37" s="480"/>
      <c r="DG37" s="336">
        <f t="shared" si="58"/>
        <v>0</v>
      </c>
      <c r="DH37" s="336">
        <f t="shared" si="59"/>
        <v>0</v>
      </c>
      <c r="DI37" s="336">
        <f t="shared" si="60"/>
        <v>0</v>
      </c>
      <c r="DJ37" s="336">
        <f t="shared" si="61"/>
        <v>0</v>
      </c>
      <c r="DK37" s="336">
        <f t="shared" si="62"/>
        <v>0</v>
      </c>
      <c r="DL37" s="336">
        <f t="shared" si="63"/>
        <v>0</v>
      </c>
      <c r="DM37" s="336">
        <f t="shared" si="64"/>
        <v>0</v>
      </c>
      <c r="DN37" s="336">
        <f t="shared" si="65"/>
        <v>0</v>
      </c>
      <c r="DO37" s="336">
        <f t="shared" si="66"/>
        <v>0</v>
      </c>
      <c r="DP37" s="336">
        <f t="shared" si="67"/>
        <v>0</v>
      </c>
      <c r="DQ37" s="336">
        <f t="shared" si="68"/>
        <v>0</v>
      </c>
      <c r="DR37" s="336">
        <f t="shared" si="69"/>
        <v>0</v>
      </c>
      <c r="DS37" s="336">
        <f t="shared" si="70"/>
        <v>0</v>
      </c>
      <c r="DT37" s="336">
        <f t="shared" si="71"/>
        <v>0</v>
      </c>
      <c r="DU37" s="336">
        <f t="shared" si="72"/>
        <v>0</v>
      </c>
    </row>
    <row r="38" spans="1:125" s="166" customFormat="1" ht="15.75" customHeight="1" x14ac:dyDescent="0.25">
      <c r="A38" s="165">
        <v>8</v>
      </c>
      <c r="B38" s="303" t="str">
        <f>'2.Data entry'!C38</f>
        <v>Consumption of fuels from renewable sources for heating:</v>
      </c>
      <c r="C38" s="165">
        <f>'2.Data entry'!E38</f>
        <v>0</v>
      </c>
      <c r="D38" s="304">
        <f>'2.Data entry'!F38</f>
        <v>0</v>
      </c>
      <c r="E38" s="305" t="str">
        <f>'2.Data entry'!G38</f>
        <v>-</v>
      </c>
      <c r="F38" s="305" t="str">
        <f>'2.Data entry'!H38</f>
        <v>-</v>
      </c>
      <c r="G38" s="305" t="str">
        <f>'2.Data entry'!I38</f>
        <v>-</v>
      </c>
      <c r="H38" s="306"/>
      <c r="I38" s="262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8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X38" s="262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36"/>
      <c r="CP38" s="336"/>
      <c r="CQ38" s="336"/>
      <c r="CR38" s="336"/>
      <c r="CS38" s="336"/>
      <c r="CT38" s="336"/>
      <c r="CU38" s="336"/>
      <c r="CV38" s="336"/>
      <c r="CW38" s="336"/>
      <c r="CX38" s="336"/>
      <c r="CY38" s="336"/>
      <c r="CZ38" s="336"/>
      <c r="DA38" s="336"/>
      <c r="DB38" s="336"/>
      <c r="DC38" s="336"/>
      <c r="DD38" s="336"/>
      <c r="DE38" s="336"/>
      <c r="DF38" s="480"/>
      <c r="DG38" s="336">
        <f t="shared" si="58"/>
        <v>0</v>
      </c>
      <c r="DH38" s="336">
        <f t="shared" si="59"/>
        <v>0</v>
      </c>
      <c r="DI38" s="336">
        <f t="shared" si="60"/>
        <v>0</v>
      </c>
      <c r="DJ38" s="336">
        <f t="shared" si="61"/>
        <v>0</v>
      </c>
      <c r="DK38" s="336">
        <f t="shared" si="62"/>
        <v>0</v>
      </c>
      <c r="DL38" s="336">
        <f t="shared" si="63"/>
        <v>0</v>
      </c>
      <c r="DM38" s="336">
        <f t="shared" si="64"/>
        <v>0</v>
      </c>
      <c r="DN38" s="336">
        <f t="shared" si="65"/>
        <v>0</v>
      </c>
      <c r="DO38" s="336">
        <f t="shared" si="66"/>
        <v>0</v>
      </c>
      <c r="DP38" s="336">
        <f t="shared" si="67"/>
        <v>0</v>
      </c>
      <c r="DQ38" s="336">
        <f t="shared" si="68"/>
        <v>0</v>
      </c>
      <c r="DR38" s="336">
        <f t="shared" si="69"/>
        <v>0</v>
      </c>
      <c r="DS38" s="336">
        <f t="shared" si="70"/>
        <v>0</v>
      </c>
      <c r="DT38" s="336">
        <f t="shared" si="71"/>
        <v>0</v>
      </c>
      <c r="DU38" s="336">
        <f t="shared" si="72"/>
        <v>0</v>
      </c>
    </row>
    <row r="39" spans="1:125" s="166" customFormat="1" ht="15.75" customHeight="1" x14ac:dyDescent="0.25">
      <c r="A39" s="165"/>
      <c r="B39" s="303" t="str">
        <f>'2.Data entry'!C39</f>
        <v>Biogas</v>
      </c>
      <c r="C39" s="314" t="s">
        <v>68</v>
      </c>
      <c r="D39" s="325">
        <f>'2.Data entry'!F39*18.36*0.945</f>
        <v>0</v>
      </c>
      <c r="E39" s="305" t="str">
        <f>'2.Data entry'!G39</f>
        <v>-</v>
      </c>
      <c r="F39" s="305" t="str">
        <f>'2.Data entry'!H39</f>
        <v>-</v>
      </c>
      <c r="G39" s="305" t="str">
        <f>'2.Data entry'!I39</f>
        <v>-</v>
      </c>
      <c r="H39" s="306"/>
      <c r="I39" s="262"/>
      <c r="J39" s="476">
        <v>0.18088839000000001</v>
      </c>
      <c r="K39" s="476">
        <v>7.8209067999999996E-10</v>
      </c>
      <c r="L39" s="476">
        <v>9.1146427000000002E-2</v>
      </c>
      <c r="M39" s="476">
        <v>6.4881984000000005E-10</v>
      </c>
      <c r="N39" s="476">
        <v>2.6840231999999999E-8</v>
      </c>
      <c r="O39" s="476">
        <v>2.4649611999999997E-4</v>
      </c>
      <c r="P39" s="476">
        <v>4.7836023000000002E-3</v>
      </c>
      <c r="Q39" s="476">
        <v>1.6838861E-4</v>
      </c>
      <c r="R39" s="476">
        <v>1.5412731E-4</v>
      </c>
      <c r="S39" s="476">
        <v>6.6120931000000001E-4</v>
      </c>
      <c r="T39" s="476">
        <v>8.3771079000000001E-6</v>
      </c>
      <c r="U39" s="476">
        <v>5.8270304999999997E-5</v>
      </c>
      <c r="V39" s="476">
        <v>5.7435258000000001E-5</v>
      </c>
      <c r="W39" s="476">
        <v>3.5692931000000002E-8</v>
      </c>
      <c r="X39" s="476">
        <v>0.24007354</v>
      </c>
      <c r="Y39" s="307"/>
      <c r="Z39" s="308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R39" s="307"/>
      <c r="AS39" s="307"/>
      <c r="AT39" s="307"/>
      <c r="AU39" s="307"/>
      <c r="AV39" s="307"/>
      <c r="AW39" s="307"/>
      <c r="AX39" s="307"/>
      <c r="AY39" s="307"/>
      <c r="AZ39" s="307"/>
      <c r="BA39" s="307"/>
      <c r="BB39" s="307"/>
      <c r="BC39" s="307"/>
      <c r="BD39" s="307"/>
      <c r="BE39" s="307"/>
      <c r="BF39" s="307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X39" s="262"/>
      <c r="BY39" s="336">
        <f t="shared" si="41"/>
        <v>0</v>
      </c>
      <c r="BZ39" s="336">
        <f t="shared" si="42"/>
        <v>0</v>
      </c>
      <c r="CA39" s="336">
        <f t="shared" si="43"/>
        <v>0</v>
      </c>
      <c r="CB39" s="336">
        <f t="shared" si="44"/>
        <v>0</v>
      </c>
      <c r="CC39" s="336">
        <f t="shared" si="45"/>
        <v>0</v>
      </c>
      <c r="CD39" s="336">
        <f t="shared" si="46"/>
        <v>0</v>
      </c>
      <c r="CE39" s="336">
        <f t="shared" si="47"/>
        <v>0</v>
      </c>
      <c r="CF39" s="336">
        <f t="shared" si="48"/>
        <v>0</v>
      </c>
      <c r="CG39" s="336">
        <f t="shared" si="49"/>
        <v>0</v>
      </c>
      <c r="CH39" s="336">
        <f t="shared" si="50"/>
        <v>0</v>
      </c>
      <c r="CI39" s="336">
        <f t="shared" si="51"/>
        <v>0</v>
      </c>
      <c r="CJ39" s="336">
        <f t="shared" si="52"/>
        <v>0</v>
      </c>
      <c r="CK39" s="336">
        <f t="shared" si="53"/>
        <v>0</v>
      </c>
      <c r="CL39" s="336">
        <f t="shared" si="54"/>
        <v>0</v>
      </c>
      <c r="CM39" s="336">
        <f t="shared" si="55"/>
        <v>0</v>
      </c>
      <c r="CN39" s="336"/>
      <c r="CO39" s="336"/>
      <c r="CP39" s="336"/>
      <c r="CQ39" s="336"/>
      <c r="CR39" s="336"/>
      <c r="CS39" s="336"/>
      <c r="CT39" s="336"/>
      <c r="CU39" s="336"/>
      <c r="CV39" s="336"/>
      <c r="CW39" s="336"/>
      <c r="CX39" s="336"/>
      <c r="CY39" s="336"/>
      <c r="CZ39" s="336"/>
      <c r="DA39" s="336"/>
      <c r="DB39" s="336"/>
      <c r="DC39" s="336"/>
      <c r="DD39" s="336"/>
      <c r="DE39" s="336"/>
      <c r="DF39" s="480"/>
      <c r="DG39" s="336">
        <f t="shared" si="58"/>
        <v>0</v>
      </c>
      <c r="DH39" s="336">
        <f t="shared" si="59"/>
        <v>0</v>
      </c>
      <c r="DI39" s="336">
        <f t="shared" si="60"/>
        <v>0</v>
      </c>
      <c r="DJ39" s="336">
        <f t="shared" si="61"/>
        <v>0</v>
      </c>
      <c r="DK39" s="336">
        <f t="shared" si="62"/>
        <v>0</v>
      </c>
      <c r="DL39" s="336">
        <f t="shared" si="63"/>
        <v>0</v>
      </c>
      <c r="DM39" s="336">
        <f t="shared" si="64"/>
        <v>0</v>
      </c>
      <c r="DN39" s="336">
        <f t="shared" si="65"/>
        <v>0</v>
      </c>
      <c r="DO39" s="336">
        <f t="shared" si="66"/>
        <v>0</v>
      </c>
      <c r="DP39" s="336">
        <f t="shared" si="67"/>
        <v>0</v>
      </c>
      <c r="DQ39" s="336">
        <f t="shared" si="68"/>
        <v>0</v>
      </c>
      <c r="DR39" s="336">
        <f t="shared" si="69"/>
        <v>0</v>
      </c>
      <c r="DS39" s="336">
        <f t="shared" si="70"/>
        <v>0</v>
      </c>
      <c r="DT39" s="336">
        <f t="shared" si="71"/>
        <v>0</v>
      </c>
      <c r="DU39" s="336">
        <f t="shared" si="72"/>
        <v>0</v>
      </c>
    </row>
    <row r="40" spans="1:125" s="166" customFormat="1" ht="15.75" customHeight="1" x14ac:dyDescent="0.25">
      <c r="A40" s="165"/>
      <c r="B40" s="303" t="str">
        <f>'2.Data entry'!C40</f>
        <v>Biomass</v>
      </c>
      <c r="C40" s="314" t="s">
        <v>68</v>
      </c>
      <c r="D40" s="325">
        <f>'2.Data entry'!F40/0.075</f>
        <v>0</v>
      </c>
      <c r="E40" s="305" t="str">
        <f>'2.Data entry'!G40</f>
        <v>-</v>
      </c>
      <c r="F40" s="305" t="str">
        <f>'2.Data entry'!H40</f>
        <v>-</v>
      </c>
      <c r="G40" s="305" t="str">
        <f>'2.Data entry'!I40</f>
        <v>-</v>
      </c>
      <c r="H40" s="306"/>
      <c r="I40" s="262"/>
      <c r="J40" s="476">
        <v>0.15099209</v>
      </c>
      <c r="K40" s="476">
        <v>5.1820237000000004E-10</v>
      </c>
      <c r="L40" s="476">
        <v>5.9116017999999999E-2</v>
      </c>
      <c r="M40" s="476">
        <v>2.7590477999999999E-10</v>
      </c>
      <c r="N40" s="476">
        <v>3.4295848000000003E-8</v>
      </c>
      <c r="O40" s="476">
        <v>4.3120316000000002E-4</v>
      </c>
      <c r="P40" s="476">
        <v>1.6574675999999999E-3</v>
      </c>
      <c r="Q40" s="476">
        <v>2.1057150000000001E-4</v>
      </c>
      <c r="R40" s="476">
        <v>1.3330288E-4</v>
      </c>
      <c r="S40" s="476">
        <v>6.9664616999999996E-4</v>
      </c>
      <c r="T40" s="476">
        <v>4.6283014000000002E-6</v>
      </c>
      <c r="U40" s="476">
        <v>6.1377194999999999E-5</v>
      </c>
      <c r="V40" s="476">
        <v>2.197599E-5</v>
      </c>
      <c r="W40" s="476">
        <v>1.4901859000000001E-8</v>
      </c>
      <c r="X40" s="476">
        <v>0.33389889</v>
      </c>
      <c r="Y40" s="307"/>
      <c r="Z40" s="308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X40" s="262"/>
      <c r="BY40" s="336">
        <f t="shared" si="41"/>
        <v>0</v>
      </c>
      <c r="BZ40" s="336">
        <f t="shared" si="42"/>
        <v>0</v>
      </c>
      <c r="CA40" s="336">
        <f t="shared" si="43"/>
        <v>0</v>
      </c>
      <c r="CB40" s="336">
        <f t="shared" si="44"/>
        <v>0</v>
      </c>
      <c r="CC40" s="336">
        <f t="shared" si="45"/>
        <v>0</v>
      </c>
      <c r="CD40" s="336">
        <f t="shared" si="46"/>
        <v>0</v>
      </c>
      <c r="CE40" s="336">
        <f t="shared" si="47"/>
        <v>0</v>
      </c>
      <c r="CF40" s="336">
        <f t="shared" si="48"/>
        <v>0</v>
      </c>
      <c r="CG40" s="336">
        <f t="shared" si="49"/>
        <v>0</v>
      </c>
      <c r="CH40" s="336">
        <f t="shared" si="50"/>
        <v>0</v>
      </c>
      <c r="CI40" s="336">
        <f t="shared" si="51"/>
        <v>0</v>
      </c>
      <c r="CJ40" s="336">
        <f t="shared" si="52"/>
        <v>0</v>
      </c>
      <c r="CK40" s="336">
        <f t="shared" si="53"/>
        <v>0</v>
      </c>
      <c r="CL40" s="336">
        <f t="shared" si="54"/>
        <v>0</v>
      </c>
      <c r="CM40" s="336">
        <f t="shared" si="55"/>
        <v>0</v>
      </c>
      <c r="CN40" s="336"/>
      <c r="CO40" s="336"/>
      <c r="CP40" s="336"/>
      <c r="CQ40" s="336"/>
      <c r="CR40" s="336"/>
      <c r="CS40" s="336"/>
      <c r="CT40" s="336"/>
      <c r="CU40" s="336"/>
      <c r="CV40" s="336"/>
      <c r="CW40" s="336"/>
      <c r="CX40" s="336"/>
      <c r="CY40" s="336"/>
      <c r="CZ40" s="336"/>
      <c r="DA40" s="336"/>
      <c r="DB40" s="336"/>
      <c r="DC40" s="336"/>
      <c r="DD40" s="336"/>
      <c r="DE40" s="336"/>
      <c r="DF40" s="480"/>
      <c r="DG40" s="336">
        <f t="shared" si="58"/>
        <v>0</v>
      </c>
      <c r="DH40" s="336">
        <f t="shared" si="59"/>
        <v>0</v>
      </c>
      <c r="DI40" s="336">
        <f t="shared" si="60"/>
        <v>0</v>
      </c>
      <c r="DJ40" s="336">
        <f t="shared" si="61"/>
        <v>0</v>
      </c>
      <c r="DK40" s="336">
        <f t="shared" si="62"/>
        <v>0</v>
      </c>
      <c r="DL40" s="336">
        <f t="shared" si="63"/>
        <v>0</v>
      </c>
      <c r="DM40" s="336">
        <f t="shared" si="64"/>
        <v>0</v>
      </c>
      <c r="DN40" s="336">
        <f t="shared" si="65"/>
        <v>0</v>
      </c>
      <c r="DO40" s="336">
        <f t="shared" si="66"/>
        <v>0</v>
      </c>
      <c r="DP40" s="336">
        <f t="shared" si="67"/>
        <v>0</v>
      </c>
      <c r="DQ40" s="336">
        <f t="shared" si="68"/>
        <v>0</v>
      </c>
      <c r="DR40" s="336">
        <f t="shared" si="69"/>
        <v>0</v>
      </c>
      <c r="DS40" s="336">
        <f t="shared" si="70"/>
        <v>0</v>
      </c>
      <c r="DT40" s="336">
        <f t="shared" si="71"/>
        <v>0</v>
      </c>
      <c r="DU40" s="336">
        <f t="shared" si="72"/>
        <v>0</v>
      </c>
    </row>
    <row r="41" spans="1:125" s="166" customFormat="1" ht="15.75" customHeight="1" x14ac:dyDescent="0.25">
      <c r="A41" s="165"/>
      <c r="B41" s="303" t="str">
        <f>'2.Data entry'!C41</f>
        <v>District heating (coke and wood chips)</v>
      </c>
      <c r="C41" s="314" t="s">
        <v>68</v>
      </c>
      <c r="D41" s="325">
        <f>'2.Data entry'!F41*3.6</f>
        <v>0</v>
      </c>
      <c r="E41" s="305" t="str">
        <f>'2.Data entry'!G41</f>
        <v>-</v>
      </c>
      <c r="F41" s="305" t="str">
        <f>'2.Data entry'!H41</f>
        <v>-</v>
      </c>
      <c r="G41" s="305" t="str">
        <f>'2.Data entry'!I41</f>
        <v>-</v>
      </c>
      <c r="H41" s="306"/>
      <c r="I41" s="262"/>
      <c r="J41" s="476">
        <v>9.1755321000000001E-2</v>
      </c>
      <c r="K41" s="476">
        <v>1.4201218E-10</v>
      </c>
      <c r="L41" s="476">
        <v>1.0278715</v>
      </c>
      <c r="M41" s="476">
        <v>1.0596423E-8</v>
      </c>
      <c r="N41" s="476">
        <v>3.940917E-8</v>
      </c>
      <c r="O41" s="476">
        <v>1.2776916E-4</v>
      </c>
      <c r="P41" s="476">
        <v>4.3917264999999999E-4</v>
      </c>
      <c r="Q41" s="476">
        <v>2.9535974E-4</v>
      </c>
      <c r="R41" s="476">
        <v>1.7342363E-3</v>
      </c>
      <c r="S41" s="476">
        <v>8.3232448999999995E-4</v>
      </c>
      <c r="T41" s="476">
        <v>1.5027791000000001E-4</v>
      </c>
      <c r="U41" s="476">
        <v>1.0525148000000001E-4</v>
      </c>
      <c r="V41" s="476">
        <v>2.705799E-5</v>
      </c>
      <c r="W41" s="476">
        <v>1.5126987E-8</v>
      </c>
      <c r="X41" s="476">
        <v>6.3592293999999994E-2</v>
      </c>
      <c r="Y41" s="307"/>
      <c r="Z41" s="308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X41" s="262"/>
      <c r="BY41" s="336">
        <f t="shared" si="41"/>
        <v>0</v>
      </c>
      <c r="BZ41" s="336">
        <f t="shared" si="42"/>
        <v>0</v>
      </c>
      <c r="CA41" s="336">
        <f t="shared" si="43"/>
        <v>0</v>
      </c>
      <c r="CB41" s="336">
        <f t="shared" si="44"/>
        <v>0</v>
      </c>
      <c r="CC41" s="336">
        <f t="shared" si="45"/>
        <v>0</v>
      </c>
      <c r="CD41" s="336">
        <f t="shared" si="46"/>
        <v>0</v>
      </c>
      <c r="CE41" s="336">
        <f t="shared" si="47"/>
        <v>0</v>
      </c>
      <c r="CF41" s="336">
        <f t="shared" si="48"/>
        <v>0</v>
      </c>
      <c r="CG41" s="336">
        <f t="shared" si="49"/>
        <v>0</v>
      </c>
      <c r="CH41" s="336">
        <f t="shared" si="50"/>
        <v>0</v>
      </c>
      <c r="CI41" s="336">
        <f t="shared" si="51"/>
        <v>0</v>
      </c>
      <c r="CJ41" s="336">
        <f t="shared" si="52"/>
        <v>0</v>
      </c>
      <c r="CK41" s="336">
        <f t="shared" si="53"/>
        <v>0</v>
      </c>
      <c r="CL41" s="336">
        <f t="shared" si="54"/>
        <v>0</v>
      </c>
      <c r="CM41" s="336">
        <f t="shared" si="55"/>
        <v>0</v>
      </c>
      <c r="CN41" s="336"/>
      <c r="CO41" s="336"/>
      <c r="CP41" s="336"/>
      <c r="CQ41" s="336"/>
      <c r="CR41" s="336"/>
      <c r="CS41" s="336"/>
      <c r="CT41" s="336"/>
      <c r="CU41" s="336"/>
      <c r="CV41" s="336"/>
      <c r="CW41" s="336"/>
      <c r="CX41" s="336"/>
      <c r="CY41" s="336"/>
      <c r="CZ41" s="336"/>
      <c r="DA41" s="336"/>
      <c r="DB41" s="336"/>
      <c r="DC41" s="336"/>
      <c r="DD41" s="336"/>
      <c r="DE41" s="336"/>
      <c r="DF41" s="480"/>
      <c r="DG41" s="336">
        <f t="shared" si="58"/>
        <v>0</v>
      </c>
      <c r="DH41" s="336">
        <f t="shared" si="59"/>
        <v>0</v>
      </c>
      <c r="DI41" s="336">
        <f t="shared" si="60"/>
        <v>0</v>
      </c>
      <c r="DJ41" s="336">
        <f t="shared" si="61"/>
        <v>0</v>
      </c>
      <c r="DK41" s="336">
        <f t="shared" si="62"/>
        <v>0</v>
      </c>
      <c r="DL41" s="336">
        <f t="shared" si="63"/>
        <v>0</v>
      </c>
      <c r="DM41" s="336">
        <f t="shared" si="64"/>
        <v>0</v>
      </c>
      <c r="DN41" s="336">
        <f t="shared" si="65"/>
        <v>0</v>
      </c>
      <c r="DO41" s="336">
        <f t="shared" si="66"/>
        <v>0</v>
      </c>
      <c r="DP41" s="336">
        <f t="shared" si="67"/>
        <v>0</v>
      </c>
      <c r="DQ41" s="336">
        <f t="shared" si="68"/>
        <v>0</v>
      </c>
      <c r="DR41" s="336">
        <f t="shared" si="69"/>
        <v>0</v>
      </c>
      <c r="DS41" s="336">
        <f t="shared" si="70"/>
        <v>0</v>
      </c>
      <c r="DT41" s="336">
        <f t="shared" si="71"/>
        <v>0</v>
      </c>
      <c r="DU41" s="336">
        <f t="shared" si="72"/>
        <v>0</v>
      </c>
    </row>
    <row r="42" spans="1:125" s="166" customFormat="1" ht="15.75" customHeight="1" x14ac:dyDescent="0.25">
      <c r="A42" s="165"/>
      <c r="B42" s="303">
        <f>'2.Data entry'!C42</f>
        <v>0</v>
      </c>
      <c r="C42" s="165">
        <f>'2.Data entry'!E42</f>
        <v>0</v>
      </c>
      <c r="D42" s="304">
        <f>'2.Data entry'!F42</f>
        <v>0</v>
      </c>
      <c r="E42" s="305" t="str">
        <f>'2.Data entry'!G42</f>
        <v>-</v>
      </c>
      <c r="F42" s="305" t="str">
        <f>'2.Data entry'!H42</f>
        <v>-</v>
      </c>
      <c r="G42" s="305" t="str">
        <f>'2.Data entry'!I42</f>
        <v>-</v>
      </c>
      <c r="H42" s="306"/>
      <c r="I42" s="262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8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R42" s="307"/>
      <c r="AS42" s="307"/>
      <c r="AT42" s="307"/>
      <c r="AU42" s="307"/>
      <c r="AV42" s="307"/>
      <c r="AW42" s="307"/>
      <c r="AX42" s="307"/>
      <c r="AY42" s="307"/>
      <c r="AZ42" s="307"/>
      <c r="BA42" s="307"/>
      <c r="BB42" s="307"/>
      <c r="BC42" s="307"/>
      <c r="BD42" s="307"/>
      <c r="BE42" s="307"/>
      <c r="BF42" s="307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X42" s="262"/>
      <c r="BY42" s="336">
        <f t="shared" si="41"/>
        <v>0</v>
      </c>
      <c r="BZ42" s="336">
        <f t="shared" si="42"/>
        <v>0</v>
      </c>
      <c r="CA42" s="336">
        <f t="shared" si="43"/>
        <v>0</v>
      </c>
      <c r="CB42" s="336">
        <f t="shared" si="44"/>
        <v>0</v>
      </c>
      <c r="CC42" s="336">
        <f t="shared" si="45"/>
        <v>0</v>
      </c>
      <c r="CD42" s="336">
        <f t="shared" si="46"/>
        <v>0</v>
      </c>
      <c r="CE42" s="336">
        <f t="shared" si="47"/>
        <v>0</v>
      </c>
      <c r="CF42" s="336">
        <f t="shared" si="48"/>
        <v>0</v>
      </c>
      <c r="CG42" s="336">
        <f t="shared" si="49"/>
        <v>0</v>
      </c>
      <c r="CH42" s="336">
        <f t="shared" si="50"/>
        <v>0</v>
      </c>
      <c r="CI42" s="336">
        <f t="shared" si="51"/>
        <v>0</v>
      </c>
      <c r="CJ42" s="336">
        <f t="shared" si="52"/>
        <v>0</v>
      </c>
      <c r="CK42" s="336">
        <f t="shared" si="53"/>
        <v>0</v>
      </c>
      <c r="CL42" s="336">
        <f t="shared" si="54"/>
        <v>0</v>
      </c>
      <c r="CM42" s="336">
        <f t="shared" si="55"/>
        <v>0</v>
      </c>
      <c r="CN42" s="336"/>
      <c r="CO42" s="336"/>
      <c r="CP42" s="336"/>
      <c r="CQ42" s="336"/>
      <c r="CR42" s="336"/>
      <c r="CS42" s="336"/>
      <c r="CT42" s="336"/>
      <c r="CU42" s="336"/>
      <c r="CV42" s="336"/>
      <c r="CW42" s="336"/>
      <c r="CX42" s="336"/>
      <c r="CY42" s="336"/>
      <c r="CZ42" s="336"/>
      <c r="DA42" s="336"/>
      <c r="DB42" s="336"/>
      <c r="DC42" s="336"/>
      <c r="DD42" s="336"/>
      <c r="DE42" s="336"/>
      <c r="DF42" s="480"/>
      <c r="DG42" s="336">
        <f t="shared" si="58"/>
        <v>0</v>
      </c>
      <c r="DH42" s="336">
        <f t="shared" si="59"/>
        <v>0</v>
      </c>
      <c r="DI42" s="336">
        <f t="shared" si="60"/>
        <v>0</v>
      </c>
      <c r="DJ42" s="336">
        <f t="shared" si="61"/>
        <v>0</v>
      </c>
      <c r="DK42" s="336">
        <f t="shared" si="62"/>
        <v>0</v>
      </c>
      <c r="DL42" s="336">
        <f t="shared" si="63"/>
        <v>0</v>
      </c>
      <c r="DM42" s="336">
        <f t="shared" si="64"/>
        <v>0</v>
      </c>
      <c r="DN42" s="336">
        <f t="shared" si="65"/>
        <v>0</v>
      </c>
      <c r="DO42" s="336">
        <f t="shared" si="66"/>
        <v>0</v>
      </c>
      <c r="DP42" s="336">
        <f t="shared" si="67"/>
        <v>0</v>
      </c>
      <c r="DQ42" s="336">
        <f t="shared" si="68"/>
        <v>0</v>
      </c>
      <c r="DR42" s="336">
        <f t="shared" si="69"/>
        <v>0</v>
      </c>
      <c r="DS42" s="336">
        <f t="shared" si="70"/>
        <v>0</v>
      </c>
      <c r="DT42" s="336">
        <f t="shared" si="71"/>
        <v>0</v>
      </c>
      <c r="DU42" s="336">
        <f t="shared" si="72"/>
        <v>0</v>
      </c>
    </row>
    <row r="43" spans="1:125" s="166" customFormat="1" ht="15.75" customHeight="1" x14ac:dyDescent="0.25">
      <c r="A43" s="165">
        <v>9</v>
      </c>
      <c r="B43" s="303" t="str">
        <f>'2.Data entry'!C43</f>
        <v>Fuels consumption for heating (TOTAL)</v>
      </c>
      <c r="C43" s="399" t="str">
        <f>'2.Data entry'!E43</f>
        <v>MJ</v>
      </c>
      <c r="D43" s="400">
        <f>D33+D34+D35+D39+D40</f>
        <v>0</v>
      </c>
      <c r="E43" s="305" t="str">
        <f>'2.Data entry'!G43</f>
        <v>-</v>
      </c>
      <c r="F43" s="305" t="str">
        <f>'2.Data entry'!H43</f>
        <v>-</v>
      </c>
      <c r="G43" s="305" t="str">
        <f>'2.Data entry'!I43</f>
        <v>-</v>
      </c>
      <c r="H43" s="306"/>
      <c r="I43" s="262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8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X43" s="262"/>
      <c r="BY43" s="336">
        <f t="shared" si="41"/>
        <v>0</v>
      </c>
      <c r="BZ43" s="336">
        <f t="shared" si="42"/>
        <v>0</v>
      </c>
      <c r="CA43" s="336">
        <f t="shared" si="43"/>
        <v>0</v>
      </c>
      <c r="CB43" s="336">
        <f t="shared" si="44"/>
        <v>0</v>
      </c>
      <c r="CC43" s="336">
        <f t="shared" si="45"/>
        <v>0</v>
      </c>
      <c r="CD43" s="336">
        <f t="shared" si="46"/>
        <v>0</v>
      </c>
      <c r="CE43" s="336">
        <f t="shared" si="47"/>
        <v>0</v>
      </c>
      <c r="CF43" s="336">
        <f t="shared" si="48"/>
        <v>0</v>
      </c>
      <c r="CG43" s="336">
        <f t="shared" si="49"/>
        <v>0</v>
      </c>
      <c r="CH43" s="336">
        <f t="shared" si="50"/>
        <v>0</v>
      </c>
      <c r="CI43" s="336">
        <f t="shared" si="51"/>
        <v>0</v>
      </c>
      <c r="CJ43" s="336">
        <f t="shared" si="52"/>
        <v>0</v>
      </c>
      <c r="CK43" s="336">
        <f t="shared" si="53"/>
        <v>0</v>
      </c>
      <c r="CL43" s="336">
        <f t="shared" si="54"/>
        <v>0</v>
      </c>
      <c r="CM43" s="336">
        <f t="shared" si="55"/>
        <v>0</v>
      </c>
      <c r="CN43" s="336"/>
      <c r="CO43" s="336"/>
      <c r="CP43" s="336"/>
      <c r="CQ43" s="336"/>
      <c r="CR43" s="336"/>
      <c r="CS43" s="336"/>
      <c r="CT43" s="336"/>
      <c r="CU43" s="336"/>
      <c r="CV43" s="336"/>
      <c r="CW43" s="336"/>
      <c r="CX43" s="336"/>
      <c r="CY43" s="336"/>
      <c r="CZ43" s="336"/>
      <c r="DA43" s="336"/>
      <c r="DB43" s="336"/>
      <c r="DC43" s="336"/>
      <c r="DD43" s="336"/>
      <c r="DE43" s="336"/>
      <c r="DF43" s="480"/>
      <c r="DG43" s="336">
        <f t="shared" si="58"/>
        <v>0</v>
      </c>
      <c r="DH43" s="336">
        <f t="shared" si="59"/>
        <v>0</v>
      </c>
      <c r="DI43" s="336">
        <f t="shared" si="60"/>
        <v>0</v>
      </c>
      <c r="DJ43" s="336">
        <f t="shared" si="61"/>
        <v>0</v>
      </c>
      <c r="DK43" s="336">
        <f t="shared" si="62"/>
        <v>0</v>
      </c>
      <c r="DL43" s="336">
        <f t="shared" si="63"/>
        <v>0</v>
      </c>
      <c r="DM43" s="336">
        <f t="shared" si="64"/>
        <v>0</v>
      </c>
      <c r="DN43" s="336">
        <f t="shared" si="65"/>
        <v>0</v>
      </c>
      <c r="DO43" s="336">
        <f t="shared" si="66"/>
        <v>0</v>
      </c>
      <c r="DP43" s="336">
        <f t="shared" si="67"/>
        <v>0</v>
      </c>
      <c r="DQ43" s="336">
        <f t="shared" si="68"/>
        <v>0</v>
      </c>
      <c r="DR43" s="336">
        <f t="shared" si="69"/>
        <v>0</v>
      </c>
      <c r="DS43" s="336">
        <f t="shared" si="70"/>
        <v>0</v>
      </c>
      <c r="DT43" s="336">
        <f t="shared" si="71"/>
        <v>0</v>
      </c>
      <c r="DU43" s="336">
        <f t="shared" si="72"/>
        <v>0</v>
      </c>
    </row>
    <row r="44" spans="1:125" s="166" customFormat="1" ht="15.75" customHeight="1" x14ac:dyDescent="0.25">
      <c r="A44" s="165"/>
      <c r="B44" s="303" t="str">
        <f>'2.Data entry'!C44</f>
        <v xml:space="preserve">Standard Degree days </v>
      </c>
      <c r="C44" s="399" t="str">
        <f>'2.Data entry'!E44</f>
        <v>dd</v>
      </c>
      <c r="D44" s="400">
        <f>'2.Data entry'!F44</f>
        <v>2137</v>
      </c>
      <c r="E44" s="305" t="str">
        <f>'2.Data entry'!G44</f>
        <v>-</v>
      </c>
      <c r="F44" s="305" t="str">
        <f>'2.Data entry'!H44</f>
        <v>-</v>
      </c>
      <c r="G44" s="305" t="str">
        <f>'2.Data entry'!I44</f>
        <v>-</v>
      </c>
      <c r="H44" s="306"/>
      <c r="I44" s="262"/>
      <c r="J44" s="307"/>
      <c r="K44" s="307"/>
      <c r="L44" s="307"/>
      <c r="M44" s="307"/>
      <c r="N44" s="307"/>
      <c r="O44" s="307"/>
      <c r="P44" s="307"/>
      <c r="Q44" s="307"/>
      <c r="R44" s="307"/>
      <c r="S44" s="307"/>
      <c r="T44" s="307"/>
      <c r="U44" s="307"/>
      <c r="V44" s="307"/>
      <c r="W44" s="307"/>
      <c r="X44" s="307"/>
      <c r="Y44" s="307"/>
      <c r="Z44" s="308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R44" s="307"/>
      <c r="AS44" s="307"/>
      <c r="AT44" s="307"/>
      <c r="AU44" s="307"/>
      <c r="AV44" s="307"/>
      <c r="AW44" s="307"/>
      <c r="AX44" s="307"/>
      <c r="AY44" s="307"/>
      <c r="AZ44" s="307"/>
      <c r="BA44" s="307"/>
      <c r="BB44" s="307"/>
      <c r="BC44" s="307"/>
      <c r="BD44" s="307"/>
      <c r="BE44" s="307"/>
      <c r="BF44" s="307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X44" s="262"/>
      <c r="BY44" s="336"/>
      <c r="BZ44" s="336"/>
      <c r="CA44" s="336"/>
      <c r="CB44" s="336"/>
      <c r="CC44" s="336"/>
      <c r="CD44" s="336"/>
      <c r="CE44" s="336"/>
      <c r="CF44" s="336"/>
      <c r="CG44" s="336"/>
      <c r="CH44" s="336"/>
      <c r="CI44" s="336"/>
      <c r="CJ44" s="336"/>
      <c r="CK44" s="336"/>
      <c r="CL44" s="336"/>
      <c r="CM44" s="336"/>
      <c r="CN44" s="336"/>
      <c r="CO44" s="336"/>
      <c r="CP44" s="336"/>
      <c r="CQ44" s="336"/>
      <c r="CR44" s="336"/>
      <c r="CS44" s="336"/>
      <c r="CT44" s="336"/>
      <c r="CU44" s="336"/>
      <c r="CV44" s="336"/>
      <c r="CW44" s="336"/>
      <c r="CX44" s="336"/>
      <c r="CY44" s="336"/>
      <c r="CZ44" s="336"/>
      <c r="DA44" s="336"/>
      <c r="DB44" s="336"/>
      <c r="DC44" s="336"/>
      <c r="DD44" s="336"/>
      <c r="DE44" s="336"/>
      <c r="DF44" s="480"/>
      <c r="DG44" s="336">
        <f t="shared" si="58"/>
        <v>0</v>
      </c>
      <c r="DH44" s="336">
        <f t="shared" si="59"/>
        <v>0</v>
      </c>
      <c r="DI44" s="336">
        <f t="shared" si="60"/>
        <v>0</v>
      </c>
      <c r="DJ44" s="336">
        <f t="shared" si="61"/>
        <v>0</v>
      </c>
      <c r="DK44" s="336">
        <f t="shared" si="62"/>
        <v>0</v>
      </c>
      <c r="DL44" s="336">
        <f t="shared" si="63"/>
        <v>0</v>
      </c>
      <c r="DM44" s="336">
        <f t="shared" si="64"/>
        <v>0</v>
      </c>
      <c r="DN44" s="336">
        <f t="shared" si="65"/>
        <v>0</v>
      </c>
      <c r="DO44" s="336">
        <f t="shared" si="66"/>
        <v>0</v>
      </c>
      <c r="DP44" s="336">
        <f t="shared" si="67"/>
        <v>0</v>
      </c>
      <c r="DQ44" s="336">
        <f t="shared" si="68"/>
        <v>0</v>
      </c>
      <c r="DR44" s="336">
        <f t="shared" si="69"/>
        <v>0</v>
      </c>
      <c r="DS44" s="336">
        <f t="shared" si="70"/>
        <v>0</v>
      </c>
      <c r="DT44" s="336">
        <f t="shared" si="71"/>
        <v>0</v>
      </c>
      <c r="DU44" s="336">
        <f t="shared" si="72"/>
        <v>0</v>
      </c>
    </row>
    <row r="45" spans="1:125" s="166" customFormat="1" ht="15.75" customHeight="1" x14ac:dyDescent="0.25">
      <c r="A45" s="165"/>
      <c r="B45" s="303" t="str">
        <f>'2.Data entry'!C45</f>
        <v>Degree days of the year in subject</v>
      </c>
      <c r="C45" s="399" t="str">
        <f>'2.Data entry'!E45</f>
        <v>dd</v>
      </c>
      <c r="D45" s="400">
        <f>'2.Data entry'!F45</f>
        <v>0</v>
      </c>
      <c r="E45" s="305" t="str">
        <f>'2.Data entry'!G45</f>
        <v>-</v>
      </c>
      <c r="F45" s="305" t="str">
        <f>'2.Data entry'!H45</f>
        <v>-</v>
      </c>
      <c r="G45" s="305" t="str">
        <f>'2.Data entry'!I45</f>
        <v>-</v>
      </c>
      <c r="H45" s="306"/>
      <c r="I45" s="262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8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X45" s="262"/>
      <c r="BY45" s="336"/>
      <c r="BZ45" s="336"/>
      <c r="CA45" s="336"/>
      <c r="CB45" s="336"/>
      <c r="CC45" s="336"/>
      <c r="CD45" s="336"/>
      <c r="CE45" s="336"/>
      <c r="CF45" s="336"/>
      <c r="CG45" s="336"/>
      <c r="CH45" s="336"/>
      <c r="CI45" s="336"/>
      <c r="CJ45" s="336"/>
      <c r="CK45" s="336"/>
      <c r="CL45" s="336"/>
      <c r="CM45" s="336"/>
      <c r="CN45" s="336"/>
      <c r="CO45" s="336"/>
      <c r="CP45" s="336"/>
      <c r="CQ45" s="336"/>
      <c r="CR45" s="336"/>
      <c r="CS45" s="336"/>
      <c r="CT45" s="336"/>
      <c r="CU45" s="336"/>
      <c r="CV45" s="336"/>
      <c r="CW45" s="336"/>
      <c r="CX45" s="336"/>
      <c r="CY45" s="336"/>
      <c r="CZ45" s="336"/>
      <c r="DA45" s="336"/>
      <c r="DB45" s="336"/>
      <c r="DC45" s="336"/>
      <c r="DD45" s="336"/>
      <c r="DE45" s="336"/>
      <c r="DF45" s="480"/>
      <c r="DG45" s="336">
        <f t="shared" si="58"/>
        <v>0</v>
      </c>
      <c r="DH45" s="336">
        <f t="shared" si="59"/>
        <v>0</v>
      </c>
      <c r="DI45" s="336">
        <f t="shared" si="60"/>
        <v>0</v>
      </c>
      <c r="DJ45" s="336">
        <f t="shared" si="61"/>
        <v>0</v>
      </c>
      <c r="DK45" s="336">
        <f t="shared" si="62"/>
        <v>0</v>
      </c>
      <c r="DL45" s="336">
        <f t="shared" si="63"/>
        <v>0</v>
      </c>
      <c r="DM45" s="336">
        <f t="shared" si="64"/>
        <v>0</v>
      </c>
      <c r="DN45" s="336">
        <f t="shared" si="65"/>
        <v>0</v>
      </c>
      <c r="DO45" s="336">
        <f t="shared" si="66"/>
        <v>0</v>
      </c>
      <c r="DP45" s="336">
        <f t="shared" si="67"/>
        <v>0</v>
      </c>
      <c r="DQ45" s="336">
        <f t="shared" si="68"/>
        <v>0</v>
      </c>
      <c r="DR45" s="336">
        <f t="shared" si="69"/>
        <v>0</v>
      </c>
      <c r="DS45" s="336">
        <f t="shared" si="70"/>
        <v>0</v>
      </c>
      <c r="DT45" s="336">
        <f t="shared" si="71"/>
        <v>0</v>
      </c>
      <c r="DU45" s="336">
        <f t="shared" si="72"/>
        <v>0</v>
      </c>
    </row>
    <row r="46" spans="1:125" s="166" customFormat="1" ht="15.75" customHeight="1" x14ac:dyDescent="0.25">
      <c r="A46" s="165"/>
      <c r="B46" s="303" t="str">
        <f>'2.Data entry'!C46</f>
        <v>Normalised data (fuel consumption for heating)</v>
      </c>
      <c r="C46" s="399" t="str">
        <f>'2.Data entry'!E46</f>
        <v>MJ</v>
      </c>
      <c r="D46" s="400" t="e">
        <f>D43/D45*D44</f>
        <v>#DIV/0!</v>
      </c>
      <c r="E46" s="305" t="str">
        <f>'2.Data entry'!G46</f>
        <v>-</v>
      </c>
      <c r="F46" s="305" t="str">
        <f>'2.Data entry'!H46</f>
        <v>-</v>
      </c>
      <c r="G46" s="305" t="str">
        <f>'2.Data entry'!I46</f>
        <v>-</v>
      </c>
      <c r="H46" s="306"/>
      <c r="I46" s="262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8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R46" s="307"/>
      <c r="AS46" s="307"/>
      <c r="AT46" s="307"/>
      <c r="AU46" s="307"/>
      <c r="AV46" s="307"/>
      <c r="AW46" s="307"/>
      <c r="AX46" s="307"/>
      <c r="AY46" s="307"/>
      <c r="AZ46" s="307"/>
      <c r="BA46" s="307"/>
      <c r="BB46" s="307"/>
      <c r="BC46" s="307"/>
      <c r="BD46" s="307"/>
      <c r="BE46" s="307"/>
      <c r="BF46" s="307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X46" s="262"/>
      <c r="BY46" s="336" t="e">
        <f t="shared" ref="BY46:CM46" si="73">(J46*$D46)</f>
        <v>#DIV/0!</v>
      </c>
      <c r="BZ46" s="336" t="e">
        <f t="shared" si="73"/>
        <v>#DIV/0!</v>
      </c>
      <c r="CA46" s="336" t="e">
        <f t="shared" si="73"/>
        <v>#DIV/0!</v>
      </c>
      <c r="CB46" s="336" t="e">
        <f t="shared" si="73"/>
        <v>#DIV/0!</v>
      </c>
      <c r="CC46" s="336" t="e">
        <f t="shared" si="73"/>
        <v>#DIV/0!</v>
      </c>
      <c r="CD46" s="336" t="e">
        <f t="shared" si="73"/>
        <v>#DIV/0!</v>
      </c>
      <c r="CE46" s="336" t="e">
        <f t="shared" si="73"/>
        <v>#DIV/0!</v>
      </c>
      <c r="CF46" s="336" t="e">
        <f t="shared" si="73"/>
        <v>#DIV/0!</v>
      </c>
      <c r="CG46" s="336" t="e">
        <f t="shared" si="73"/>
        <v>#DIV/0!</v>
      </c>
      <c r="CH46" s="336" t="e">
        <f t="shared" si="73"/>
        <v>#DIV/0!</v>
      </c>
      <c r="CI46" s="336" t="e">
        <f t="shared" si="73"/>
        <v>#DIV/0!</v>
      </c>
      <c r="CJ46" s="336" t="e">
        <f t="shared" si="73"/>
        <v>#DIV/0!</v>
      </c>
      <c r="CK46" s="336" t="e">
        <f t="shared" si="73"/>
        <v>#DIV/0!</v>
      </c>
      <c r="CL46" s="336" t="e">
        <f t="shared" si="73"/>
        <v>#DIV/0!</v>
      </c>
      <c r="CM46" s="336" t="e">
        <f t="shared" si="73"/>
        <v>#DIV/0!</v>
      </c>
      <c r="CN46" s="336"/>
      <c r="CO46" s="336"/>
      <c r="CP46" s="336"/>
      <c r="CQ46" s="336"/>
      <c r="CR46" s="336"/>
      <c r="CS46" s="336"/>
      <c r="CT46" s="336"/>
      <c r="CU46" s="336"/>
      <c r="CV46" s="336"/>
      <c r="CW46" s="336"/>
      <c r="CX46" s="336"/>
      <c r="CY46" s="336"/>
      <c r="CZ46" s="336"/>
      <c r="DA46" s="336"/>
      <c r="DB46" s="336"/>
      <c r="DC46" s="336"/>
      <c r="DD46" s="336"/>
      <c r="DE46" s="336"/>
      <c r="DF46" s="480"/>
      <c r="DG46" s="336" t="e">
        <f>BY46</f>
        <v>#DIV/0!</v>
      </c>
      <c r="DH46" s="336" t="e">
        <f t="shared" si="59"/>
        <v>#DIV/0!</v>
      </c>
      <c r="DI46" s="336" t="e">
        <f t="shared" si="60"/>
        <v>#DIV/0!</v>
      </c>
      <c r="DJ46" s="336" t="e">
        <f t="shared" si="61"/>
        <v>#DIV/0!</v>
      </c>
      <c r="DK46" s="336" t="e">
        <f t="shared" si="62"/>
        <v>#DIV/0!</v>
      </c>
      <c r="DL46" s="336" t="e">
        <f t="shared" si="63"/>
        <v>#DIV/0!</v>
      </c>
      <c r="DM46" s="336" t="e">
        <f t="shared" si="64"/>
        <v>#DIV/0!</v>
      </c>
      <c r="DN46" s="336" t="e">
        <f t="shared" si="65"/>
        <v>#DIV/0!</v>
      </c>
      <c r="DO46" s="336" t="e">
        <f t="shared" si="66"/>
        <v>#DIV/0!</v>
      </c>
      <c r="DP46" s="336" t="e">
        <f t="shared" si="67"/>
        <v>#DIV/0!</v>
      </c>
      <c r="DQ46" s="336" t="e">
        <f t="shared" si="68"/>
        <v>#DIV/0!</v>
      </c>
      <c r="DR46" s="336" t="e">
        <f t="shared" si="69"/>
        <v>#DIV/0!</v>
      </c>
      <c r="DS46" s="336" t="e">
        <f t="shared" si="70"/>
        <v>#DIV/0!</v>
      </c>
      <c r="DT46" s="336" t="e">
        <f t="shared" si="71"/>
        <v>#DIV/0!</v>
      </c>
      <c r="DU46" s="336" t="e">
        <f t="shared" si="72"/>
        <v>#DIV/0!</v>
      </c>
    </row>
    <row r="47" spans="1:125" s="324" customFormat="1" ht="15.75" customHeight="1" thickBot="1" x14ac:dyDescent="0.3">
      <c r="A47" s="316"/>
      <c r="B47" s="317"/>
      <c r="C47" s="316"/>
      <c r="D47" s="318"/>
      <c r="E47" s="319"/>
      <c r="F47" s="319"/>
      <c r="G47" s="319"/>
      <c r="H47" s="320"/>
      <c r="I47" s="321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3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X47" s="321"/>
      <c r="BY47" s="481"/>
      <c r="BZ47" s="481"/>
      <c r="CA47" s="481"/>
      <c r="CB47" s="481"/>
      <c r="CC47" s="481"/>
      <c r="CD47" s="481"/>
      <c r="CE47" s="481"/>
      <c r="CF47" s="481"/>
      <c r="CG47" s="481"/>
      <c r="CH47" s="481"/>
      <c r="CI47" s="481"/>
      <c r="CJ47" s="481"/>
      <c r="CK47" s="481"/>
      <c r="CL47" s="481"/>
      <c r="CM47" s="481"/>
      <c r="CN47" s="481"/>
      <c r="CO47" s="481"/>
      <c r="CP47" s="481"/>
      <c r="CQ47" s="481"/>
      <c r="CR47" s="481"/>
      <c r="CS47" s="481"/>
      <c r="CT47" s="481"/>
      <c r="CU47" s="481"/>
      <c r="CV47" s="481"/>
      <c r="CW47" s="481"/>
      <c r="CX47" s="481"/>
      <c r="CY47" s="481"/>
      <c r="CZ47" s="481"/>
      <c r="DA47" s="481"/>
      <c r="DB47" s="481"/>
      <c r="DC47" s="481"/>
      <c r="DD47" s="481"/>
      <c r="DE47" s="481"/>
      <c r="DF47" s="482"/>
      <c r="DG47" s="481"/>
      <c r="DH47" s="481"/>
      <c r="DI47" s="481"/>
      <c r="DJ47" s="481"/>
      <c r="DK47" s="481"/>
      <c r="DL47" s="481"/>
      <c r="DM47" s="481"/>
      <c r="DN47" s="481"/>
      <c r="DO47" s="481"/>
      <c r="DP47" s="481"/>
      <c r="DQ47" s="481"/>
      <c r="DR47" s="481"/>
      <c r="DS47" s="481"/>
      <c r="DT47" s="481"/>
      <c r="DU47" s="481"/>
    </row>
    <row r="48" spans="1:125" s="276" customFormat="1" ht="15.75" customHeight="1" thickTop="1" x14ac:dyDescent="0.25">
      <c r="A48" s="362">
        <v>10</v>
      </c>
      <c r="B48" s="423" t="str">
        <f>'2.Data entry'!C48</f>
        <v>Drinking water from waterwork (municipal water supply)</v>
      </c>
      <c r="C48" s="362" t="s">
        <v>33</v>
      </c>
      <c r="D48" s="405">
        <f>'2.Data entry'!F48*1000</f>
        <v>0</v>
      </c>
      <c r="E48" s="305" t="str">
        <f>'2.Data entry'!G48</f>
        <v>-</v>
      </c>
      <c r="F48" s="305" t="str">
        <f>'2.Data entry'!H48</f>
        <v>-</v>
      </c>
      <c r="G48" s="305" t="str">
        <f>'2.Data entry'!I48</f>
        <v>-</v>
      </c>
      <c r="H48" s="407"/>
      <c r="I48" s="277"/>
      <c r="J48" s="476">
        <v>2.4282051E-4</v>
      </c>
      <c r="K48" s="476">
        <v>1.3213676E-11</v>
      </c>
      <c r="L48" s="476">
        <v>1.8079647E-3</v>
      </c>
      <c r="M48" s="476">
        <v>2.3707095999999999E-11</v>
      </c>
      <c r="N48" s="476">
        <v>7.2668263000000005E-11</v>
      </c>
      <c r="O48" s="476">
        <v>1.0002832999999999E-7</v>
      </c>
      <c r="P48" s="476">
        <v>1.1302798E-4</v>
      </c>
      <c r="Q48" s="476">
        <v>5.1937066000000004E-7</v>
      </c>
      <c r="R48" s="476">
        <v>1.3139809999999999E-6</v>
      </c>
      <c r="S48" s="476">
        <v>1.8914138000000001E-6</v>
      </c>
      <c r="T48" s="476">
        <v>2.0475974E-7</v>
      </c>
      <c r="U48" s="476">
        <v>2.1328007E-7</v>
      </c>
      <c r="V48" s="476">
        <v>1.6406685E-4</v>
      </c>
      <c r="W48" s="476">
        <v>1.0010984999999999E-9</v>
      </c>
      <c r="X48" s="476">
        <v>5.0657569999999999E-5</v>
      </c>
      <c r="Y48" s="403"/>
      <c r="Z48" s="427"/>
      <c r="AA48" s="364"/>
      <c r="AB48" s="364"/>
      <c r="AC48" s="364"/>
      <c r="AD48" s="364"/>
      <c r="AE48" s="364"/>
      <c r="AF48" s="364"/>
      <c r="AG48" s="364"/>
      <c r="AH48" s="364"/>
      <c r="AI48" s="364"/>
      <c r="AJ48" s="364"/>
      <c r="AK48" s="364"/>
      <c r="AL48" s="364"/>
      <c r="AM48" s="364"/>
      <c r="AN48" s="364"/>
      <c r="AO48" s="364"/>
      <c r="AR48" s="403"/>
      <c r="AS48" s="403"/>
      <c r="AT48" s="403"/>
      <c r="AU48" s="403"/>
      <c r="AV48" s="403"/>
      <c r="AW48" s="403"/>
      <c r="AX48" s="403"/>
      <c r="AY48" s="403"/>
      <c r="AZ48" s="403"/>
      <c r="BA48" s="403"/>
      <c r="BB48" s="403"/>
      <c r="BC48" s="403"/>
      <c r="BD48" s="403"/>
      <c r="BE48" s="403"/>
      <c r="BF48" s="403"/>
      <c r="BH48" s="364"/>
      <c r="BI48" s="364"/>
      <c r="BJ48" s="364"/>
      <c r="BK48" s="364"/>
      <c r="BL48" s="364"/>
      <c r="BM48" s="364"/>
      <c r="BN48" s="364"/>
      <c r="BO48" s="364"/>
      <c r="BP48" s="364"/>
      <c r="BQ48" s="364"/>
      <c r="BR48" s="364"/>
      <c r="BS48" s="364"/>
      <c r="BT48" s="364"/>
      <c r="BU48" s="364"/>
      <c r="BV48" s="364"/>
      <c r="BX48" s="277"/>
      <c r="BY48" s="483">
        <f t="shared" si="41"/>
        <v>0</v>
      </c>
      <c r="BZ48" s="483">
        <f t="shared" si="42"/>
        <v>0</v>
      </c>
      <c r="CA48" s="483">
        <f t="shared" si="43"/>
        <v>0</v>
      </c>
      <c r="CB48" s="483">
        <f t="shared" si="44"/>
        <v>0</v>
      </c>
      <c r="CC48" s="483">
        <f t="shared" si="45"/>
        <v>0</v>
      </c>
      <c r="CD48" s="483">
        <f t="shared" si="46"/>
        <v>0</v>
      </c>
      <c r="CE48" s="483">
        <f t="shared" si="47"/>
        <v>0</v>
      </c>
      <c r="CF48" s="483">
        <f t="shared" si="48"/>
        <v>0</v>
      </c>
      <c r="CG48" s="483">
        <f t="shared" si="49"/>
        <v>0</v>
      </c>
      <c r="CH48" s="483">
        <f t="shared" si="50"/>
        <v>0</v>
      </c>
      <c r="CI48" s="483">
        <f t="shared" si="51"/>
        <v>0</v>
      </c>
      <c r="CJ48" s="483">
        <f t="shared" si="52"/>
        <v>0</v>
      </c>
      <c r="CK48" s="483">
        <f t="shared" si="53"/>
        <v>0</v>
      </c>
      <c r="CL48" s="483">
        <f t="shared" si="54"/>
        <v>0</v>
      </c>
      <c r="CM48" s="483">
        <f t="shared" si="55"/>
        <v>0</v>
      </c>
      <c r="CN48" s="483"/>
      <c r="CO48" s="483"/>
      <c r="CP48" s="483"/>
      <c r="CQ48" s="483"/>
      <c r="CR48" s="483"/>
      <c r="CS48" s="483"/>
      <c r="CT48" s="483"/>
      <c r="CU48" s="483"/>
      <c r="CV48" s="483"/>
      <c r="CW48" s="483"/>
      <c r="CX48" s="483"/>
      <c r="CY48" s="483"/>
      <c r="CZ48" s="483"/>
      <c r="DA48" s="483"/>
      <c r="DB48" s="483"/>
      <c r="DC48" s="483"/>
      <c r="DD48" s="483"/>
      <c r="DE48" s="483"/>
      <c r="DF48" s="484"/>
      <c r="DG48" s="483">
        <f>BY48</f>
        <v>0</v>
      </c>
      <c r="DH48" s="483">
        <f t="shared" ref="DH48:DU49" si="74">BZ48</f>
        <v>0</v>
      </c>
      <c r="DI48" s="483">
        <f t="shared" si="74"/>
        <v>0</v>
      </c>
      <c r="DJ48" s="483">
        <f t="shared" si="74"/>
        <v>0</v>
      </c>
      <c r="DK48" s="483">
        <f t="shared" si="74"/>
        <v>0</v>
      </c>
      <c r="DL48" s="483">
        <f t="shared" si="74"/>
        <v>0</v>
      </c>
      <c r="DM48" s="483">
        <f t="shared" si="74"/>
        <v>0</v>
      </c>
      <c r="DN48" s="483">
        <f t="shared" si="74"/>
        <v>0</v>
      </c>
      <c r="DO48" s="483">
        <f t="shared" si="74"/>
        <v>0</v>
      </c>
      <c r="DP48" s="483">
        <f t="shared" si="74"/>
        <v>0</v>
      </c>
      <c r="DQ48" s="483">
        <f t="shared" si="74"/>
        <v>0</v>
      </c>
      <c r="DR48" s="483">
        <f t="shared" si="74"/>
        <v>0</v>
      </c>
      <c r="DS48" s="483">
        <f t="shared" si="74"/>
        <v>0</v>
      </c>
      <c r="DT48" s="483">
        <f t="shared" si="74"/>
        <v>0</v>
      </c>
      <c r="DU48" s="483">
        <f t="shared" si="74"/>
        <v>0</v>
      </c>
    </row>
    <row r="49" spans="1:125" s="166" customFormat="1" ht="15.75" customHeight="1" x14ac:dyDescent="0.25">
      <c r="A49" s="165"/>
      <c r="B49" s="303" t="str">
        <f>'2.Data entry'!C49</f>
        <v>Water from spring</v>
      </c>
      <c r="C49" s="314" t="s">
        <v>33</v>
      </c>
      <c r="D49" s="325">
        <f>'2.Data entry'!F49*1000</f>
        <v>0</v>
      </c>
      <c r="E49" s="305" t="str">
        <f>'2.Data entry'!G49</f>
        <v>-</v>
      </c>
      <c r="F49" s="305" t="str">
        <f>'2.Data entry'!H49</f>
        <v>-</v>
      </c>
      <c r="G49" s="305" t="str">
        <f>'2.Data entry'!I49</f>
        <v>-</v>
      </c>
      <c r="H49" s="306"/>
      <c r="I49" s="262"/>
      <c r="J49" s="476">
        <v>1.7806296E-4</v>
      </c>
      <c r="K49" s="476">
        <v>7.0584843000000001E-12</v>
      </c>
      <c r="L49" s="476">
        <v>1.1559738000000001E-3</v>
      </c>
      <c r="M49" s="476">
        <v>1.2216803999999999E-11</v>
      </c>
      <c r="N49" s="476">
        <v>4.9080074999999998E-11</v>
      </c>
      <c r="O49" s="476">
        <v>6.3188374999999994E-8</v>
      </c>
      <c r="P49" s="476">
        <v>9.0930863000000006E-5</v>
      </c>
      <c r="Q49" s="476">
        <v>3.5771622E-7</v>
      </c>
      <c r="R49" s="476">
        <v>8.6949178999999997E-7</v>
      </c>
      <c r="S49" s="476">
        <v>1.3243195E-6</v>
      </c>
      <c r="T49" s="476">
        <v>1.6139068E-7</v>
      </c>
      <c r="U49" s="476">
        <v>1.528496E-7</v>
      </c>
      <c r="V49" s="476">
        <v>1.6347886999999999E-4</v>
      </c>
      <c r="W49" s="476">
        <v>6.2487810999999997E-10</v>
      </c>
      <c r="X49" s="476">
        <v>3.3349495000000003E-5</v>
      </c>
      <c r="Y49" s="307"/>
      <c r="Z49" s="308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R49" s="307"/>
      <c r="AS49" s="307"/>
      <c r="AT49" s="307"/>
      <c r="AU49" s="307"/>
      <c r="AV49" s="307"/>
      <c r="AW49" s="307"/>
      <c r="AX49" s="307"/>
      <c r="AY49" s="307"/>
      <c r="AZ49" s="307"/>
      <c r="BA49" s="307"/>
      <c r="BB49" s="307"/>
      <c r="BC49" s="307"/>
      <c r="BD49" s="307"/>
      <c r="BE49" s="307"/>
      <c r="BF49" s="307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X49" s="262"/>
      <c r="BY49" s="336">
        <f t="shared" si="41"/>
        <v>0</v>
      </c>
      <c r="BZ49" s="336">
        <f t="shared" si="42"/>
        <v>0</v>
      </c>
      <c r="CA49" s="336">
        <f t="shared" si="43"/>
        <v>0</v>
      </c>
      <c r="CB49" s="336">
        <f t="shared" si="44"/>
        <v>0</v>
      </c>
      <c r="CC49" s="336">
        <f t="shared" si="45"/>
        <v>0</v>
      </c>
      <c r="CD49" s="336">
        <f t="shared" si="46"/>
        <v>0</v>
      </c>
      <c r="CE49" s="336">
        <f t="shared" si="47"/>
        <v>0</v>
      </c>
      <c r="CF49" s="336">
        <f t="shared" si="48"/>
        <v>0</v>
      </c>
      <c r="CG49" s="336">
        <f t="shared" si="49"/>
        <v>0</v>
      </c>
      <c r="CH49" s="336">
        <f t="shared" si="50"/>
        <v>0</v>
      </c>
      <c r="CI49" s="336">
        <f t="shared" si="51"/>
        <v>0</v>
      </c>
      <c r="CJ49" s="336">
        <f t="shared" si="52"/>
        <v>0</v>
      </c>
      <c r="CK49" s="336">
        <f t="shared" si="53"/>
        <v>0</v>
      </c>
      <c r="CL49" s="336">
        <f t="shared" si="54"/>
        <v>0</v>
      </c>
      <c r="CM49" s="336">
        <f t="shared" si="55"/>
        <v>0</v>
      </c>
      <c r="CN49" s="336"/>
      <c r="CO49" s="336"/>
      <c r="CP49" s="336"/>
      <c r="CQ49" s="336"/>
      <c r="CR49" s="336"/>
      <c r="CS49" s="336"/>
      <c r="CT49" s="336"/>
      <c r="CU49" s="336"/>
      <c r="CV49" s="336"/>
      <c r="CW49" s="336"/>
      <c r="CX49" s="336"/>
      <c r="CY49" s="336"/>
      <c r="CZ49" s="336"/>
      <c r="DA49" s="336"/>
      <c r="DB49" s="336"/>
      <c r="DC49" s="336"/>
      <c r="DD49" s="336"/>
      <c r="DE49" s="336"/>
      <c r="DF49" s="480"/>
      <c r="DG49" s="336">
        <f>BY49</f>
        <v>0</v>
      </c>
      <c r="DH49" s="336">
        <f t="shared" si="74"/>
        <v>0</v>
      </c>
      <c r="DI49" s="336">
        <f t="shared" si="74"/>
        <v>0</v>
      </c>
      <c r="DJ49" s="336">
        <f t="shared" si="74"/>
        <v>0</v>
      </c>
      <c r="DK49" s="336">
        <f t="shared" si="74"/>
        <v>0</v>
      </c>
      <c r="DL49" s="336">
        <f t="shared" si="74"/>
        <v>0</v>
      </c>
      <c r="DM49" s="336">
        <f t="shared" si="74"/>
        <v>0</v>
      </c>
      <c r="DN49" s="336">
        <f t="shared" si="74"/>
        <v>0</v>
      </c>
      <c r="DO49" s="336">
        <f t="shared" si="74"/>
        <v>0</v>
      </c>
      <c r="DP49" s="336">
        <f t="shared" si="74"/>
        <v>0</v>
      </c>
      <c r="DQ49" s="336">
        <f t="shared" si="74"/>
        <v>0</v>
      </c>
      <c r="DR49" s="336">
        <f t="shared" si="74"/>
        <v>0</v>
      </c>
      <c r="DS49" s="336">
        <f t="shared" si="74"/>
        <v>0</v>
      </c>
      <c r="DT49" s="336">
        <f t="shared" si="74"/>
        <v>0</v>
      </c>
      <c r="DU49" s="336">
        <f t="shared" si="74"/>
        <v>0</v>
      </c>
    </row>
    <row r="50" spans="1:125" s="166" customFormat="1" ht="15.75" customHeight="1" x14ac:dyDescent="0.25">
      <c r="A50" s="165"/>
      <c r="B50" s="303" t="str">
        <f>'2.Data entry'!C50</f>
        <v>Water from well</v>
      </c>
      <c r="C50" s="314" t="s">
        <v>33</v>
      </c>
      <c r="D50" s="325">
        <f>'2.Data entry'!F50*1000</f>
        <v>0</v>
      </c>
      <c r="E50" s="305" t="str">
        <f>'2.Data entry'!G50</f>
        <v>-</v>
      </c>
      <c r="F50" s="305" t="str">
        <f>'2.Data entry'!H50</f>
        <v>-</v>
      </c>
      <c r="G50" s="305" t="str">
        <f>'2.Data entry'!I50</f>
        <v>-</v>
      </c>
      <c r="H50" s="306"/>
      <c r="I50" s="262"/>
      <c r="J50" s="476">
        <v>1.7806296E-4</v>
      </c>
      <c r="K50" s="476">
        <v>7.0584843000000001E-12</v>
      </c>
      <c r="L50" s="476">
        <v>1.1559738000000001E-3</v>
      </c>
      <c r="M50" s="476">
        <v>1.2216803999999999E-11</v>
      </c>
      <c r="N50" s="476">
        <v>4.9080074999999998E-11</v>
      </c>
      <c r="O50" s="476">
        <v>6.3188374999999994E-8</v>
      </c>
      <c r="P50" s="476">
        <v>9.0930863000000006E-5</v>
      </c>
      <c r="Q50" s="476">
        <v>3.5771622E-7</v>
      </c>
      <c r="R50" s="476">
        <v>8.6949178999999997E-7</v>
      </c>
      <c r="S50" s="476">
        <v>1.3243195E-6</v>
      </c>
      <c r="T50" s="476">
        <v>1.6139068E-7</v>
      </c>
      <c r="U50" s="476">
        <v>1.528496E-7</v>
      </c>
      <c r="V50" s="476">
        <v>1.6347886999999999E-4</v>
      </c>
      <c r="W50" s="476">
        <v>6.2487810999999997E-10</v>
      </c>
      <c r="X50" s="476">
        <v>3.3349495000000003E-5</v>
      </c>
      <c r="Y50" s="307"/>
      <c r="Z50" s="308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R50" s="307"/>
      <c r="AS50" s="307"/>
      <c r="AT50" s="307"/>
      <c r="AU50" s="307"/>
      <c r="AV50" s="307"/>
      <c r="AW50" s="307"/>
      <c r="AX50" s="307"/>
      <c r="AY50" s="307"/>
      <c r="AZ50" s="307"/>
      <c r="BA50" s="307"/>
      <c r="BB50" s="307"/>
      <c r="BC50" s="307"/>
      <c r="BD50" s="307"/>
      <c r="BE50" s="307"/>
      <c r="BF50" s="307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X50" s="262"/>
      <c r="BY50" s="336">
        <f t="shared" si="41"/>
        <v>0</v>
      </c>
      <c r="BZ50" s="336">
        <f t="shared" si="42"/>
        <v>0</v>
      </c>
      <c r="CA50" s="336">
        <f t="shared" si="43"/>
        <v>0</v>
      </c>
      <c r="CB50" s="336">
        <f t="shared" si="44"/>
        <v>0</v>
      </c>
      <c r="CC50" s="336">
        <f t="shared" si="45"/>
        <v>0</v>
      </c>
      <c r="CD50" s="336">
        <f t="shared" si="46"/>
        <v>0</v>
      </c>
      <c r="CE50" s="336">
        <f t="shared" si="47"/>
        <v>0</v>
      </c>
      <c r="CF50" s="336">
        <f t="shared" si="48"/>
        <v>0</v>
      </c>
      <c r="CG50" s="336">
        <f t="shared" si="49"/>
        <v>0</v>
      </c>
      <c r="CH50" s="336">
        <f t="shared" si="50"/>
        <v>0</v>
      </c>
      <c r="CI50" s="336">
        <f t="shared" si="51"/>
        <v>0</v>
      </c>
      <c r="CJ50" s="336">
        <f t="shared" si="52"/>
        <v>0</v>
      </c>
      <c r="CK50" s="336">
        <f t="shared" si="53"/>
        <v>0</v>
      </c>
      <c r="CL50" s="336">
        <f t="shared" si="54"/>
        <v>0</v>
      </c>
      <c r="CM50" s="336">
        <f t="shared" si="55"/>
        <v>0</v>
      </c>
      <c r="CN50" s="336"/>
      <c r="CO50" s="336"/>
      <c r="CP50" s="336"/>
      <c r="CQ50" s="336"/>
      <c r="CR50" s="336"/>
      <c r="CS50" s="336"/>
      <c r="CT50" s="336"/>
      <c r="CU50" s="336"/>
      <c r="CV50" s="336"/>
      <c r="CW50" s="336"/>
      <c r="CX50" s="336"/>
      <c r="CY50" s="336"/>
      <c r="CZ50" s="336"/>
      <c r="DA50" s="336"/>
      <c r="DB50" s="336"/>
      <c r="DC50" s="336"/>
      <c r="DD50" s="336"/>
      <c r="DE50" s="336"/>
      <c r="DF50" s="480"/>
      <c r="DG50" s="336">
        <f t="shared" ref="DG50:DG55" si="75">BY50</f>
        <v>0</v>
      </c>
      <c r="DH50" s="336">
        <f t="shared" ref="DH50:DH55" si="76">BZ50</f>
        <v>0</v>
      </c>
      <c r="DI50" s="336">
        <f t="shared" ref="DI50:DI55" si="77">CA50</f>
        <v>0</v>
      </c>
      <c r="DJ50" s="336">
        <f t="shared" ref="DJ50:DJ55" si="78">CB50</f>
        <v>0</v>
      </c>
      <c r="DK50" s="336">
        <f t="shared" ref="DK50:DK55" si="79">CC50</f>
        <v>0</v>
      </c>
      <c r="DL50" s="336">
        <f t="shared" ref="DL50:DL55" si="80">CD50</f>
        <v>0</v>
      </c>
      <c r="DM50" s="336">
        <f t="shared" ref="DM50:DM55" si="81">CE50</f>
        <v>0</v>
      </c>
      <c r="DN50" s="336">
        <f t="shared" ref="DN50:DN55" si="82">CF50</f>
        <v>0</v>
      </c>
      <c r="DO50" s="336">
        <f t="shared" ref="DO50:DO55" si="83">CG50</f>
        <v>0</v>
      </c>
      <c r="DP50" s="336">
        <f t="shared" ref="DP50:DP55" si="84">CH50</f>
        <v>0</v>
      </c>
      <c r="DQ50" s="336">
        <f t="shared" ref="DQ50:DQ55" si="85">CI50</f>
        <v>0</v>
      </c>
      <c r="DR50" s="336">
        <f t="shared" ref="DR50:DR55" si="86">CJ50</f>
        <v>0</v>
      </c>
      <c r="DS50" s="336">
        <f t="shared" ref="DS50:DS55" si="87">CK50</f>
        <v>0</v>
      </c>
      <c r="DT50" s="336">
        <f t="shared" ref="DT50:DT55" si="88">CL50</f>
        <v>0</v>
      </c>
      <c r="DU50" s="336">
        <f t="shared" ref="DU50:DU55" si="89">CM50</f>
        <v>0</v>
      </c>
    </row>
    <row r="51" spans="1:125" s="166" customFormat="1" ht="15.75" customHeight="1" x14ac:dyDescent="0.25">
      <c r="A51" s="165"/>
      <c r="B51" s="303" t="str">
        <f>'2.Data entry'!C51</f>
        <v>Water from surface stream</v>
      </c>
      <c r="C51" s="314" t="s">
        <v>33</v>
      </c>
      <c r="D51" s="325">
        <f>'2.Data entry'!F51*1000</f>
        <v>0</v>
      </c>
      <c r="E51" s="305" t="str">
        <f>'2.Data entry'!G51</f>
        <v>-</v>
      </c>
      <c r="F51" s="305" t="str">
        <f>'2.Data entry'!H51</f>
        <v>-</v>
      </c>
      <c r="G51" s="305" t="str">
        <f>'2.Data entry'!I51</f>
        <v>-</v>
      </c>
      <c r="H51" s="306"/>
      <c r="I51" s="262"/>
      <c r="J51" s="476">
        <v>1.3008464E-4</v>
      </c>
      <c r="K51" s="476">
        <v>6.8292971000000003E-12</v>
      </c>
      <c r="L51" s="476">
        <v>8.516102E-4</v>
      </c>
      <c r="M51" s="476">
        <v>8.9076794999999996E-12</v>
      </c>
      <c r="N51" s="476">
        <v>3.6309502999999999E-11</v>
      </c>
      <c r="O51" s="476">
        <v>4.6690238E-8</v>
      </c>
      <c r="P51" s="476">
        <v>6.6045087999999996E-5</v>
      </c>
      <c r="Q51" s="476">
        <v>2.5699021999999998E-7</v>
      </c>
      <c r="R51" s="476">
        <v>6.3143491000000001E-7</v>
      </c>
      <c r="S51" s="476">
        <v>9.5215174000000002E-7</v>
      </c>
      <c r="T51" s="476">
        <v>1.1739323999999999E-7</v>
      </c>
      <c r="U51" s="476">
        <v>1.1058483E-7</v>
      </c>
      <c r="V51" s="476">
        <v>1.6328914000000001E-4</v>
      </c>
      <c r="W51" s="476">
        <v>4.7732904999999995E-10</v>
      </c>
      <c r="X51" s="476">
        <v>2.4370996999999999E-5</v>
      </c>
      <c r="Y51" s="307"/>
      <c r="Z51" s="308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R51" s="307"/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  <c r="BF51" s="307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X51" s="262"/>
      <c r="BY51" s="336">
        <f t="shared" si="41"/>
        <v>0</v>
      </c>
      <c r="BZ51" s="336">
        <f t="shared" si="42"/>
        <v>0</v>
      </c>
      <c r="CA51" s="336">
        <f t="shared" si="43"/>
        <v>0</v>
      </c>
      <c r="CB51" s="336">
        <f t="shared" si="44"/>
        <v>0</v>
      </c>
      <c r="CC51" s="336">
        <f t="shared" si="45"/>
        <v>0</v>
      </c>
      <c r="CD51" s="336">
        <f t="shared" si="46"/>
        <v>0</v>
      </c>
      <c r="CE51" s="336">
        <f t="shared" si="47"/>
        <v>0</v>
      </c>
      <c r="CF51" s="336">
        <f t="shared" si="48"/>
        <v>0</v>
      </c>
      <c r="CG51" s="336">
        <f t="shared" si="49"/>
        <v>0</v>
      </c>
      <c r="CH51" s="336">
        <f t="shared" si="50"/>
        <v>0</v>
      </c>
      <c r="CI51" s="336">
        <f t="shared" si="51"/>
        <v>0</v>
      </c>
      <c r="CJ51" s="336">
        <f t="shared" si="52"/>
        <v>0</v>
      </c>
      <c r="CK51" s="336">
        <f t="shared" si="53"/>
        <v>0</v>
      </c>
      <c r="CL51" s="336">
        <f t="shared" si="54"/>
        <v>0</v>
      </c>
      <c r="CM51" s="336">
        <f t="shared" si="55"/>
        <v>0</v>
      </c>
      <c r="CN51" s="336"/>
      <c r="CO51" s="336"/>
      <c r="CP51" s="336"/>
      <c r="CQ51" s="336"/>
      <c r="CR51" s="336"/>
      <c r="CS51" s="336"/>
      <c r="CT51" s="336"/>
      <c r="CU51" s="336"/>
      <c r="CV51" s="336"/>
      <c r="CW51" s="336"/>
      <c r="CX51" s="336"/>
      <c r="CY51" s="336"/>
      <c r="CZ51" s="336"/>
      <c r="DA51" s="336"/>
      <c r="DB51" s="336"/>
      <c r="DC51" s="336"/>
      <c r="DD51" s="336"/>
      <c r="DE51" s="336"/>
      <c r="DF51" s="480"/>
      <c r="DG51" s="336">
        <f t="shared" si="75"/>
        <v>0</v>
      </c>
      <c r="DH51" s="336">
        <f t="shared" si="76"/>
        <v>0</v>
      </c>
      <c r="DI51" s="336">
        <f t="shared" si="77"/>
        <v>0</v>
      </c>
      <c r="DJ51" s="336">
        <f t="shared" si="78"/>
        <v>0</v>
      </c>
      <c r="DK51" s="336">
        <f t="shared" si="79"/>
        <v>0</v>
      </c>
      <c r="DL51" s="336">
        <f t="shared" si="80"/>
        <v>0</v>
      </c>
      <c r="DM51" s="336">
        <f t="shared" si="81"/>
        <v>0</v>
      </c>
      <c r="DN51" s="336">
        <f t="shared" si="82"/>
        <v>0</v>
      </c>
      <c r="DO51" s="336">
        <f t="shared" si="83"/>
        <v>0</v>
      </c>
      <c r="DP51" s="336">
        <f t="shared" si="84"/>
        <v>0</v>
      </c>
      <c r="DQ51" s="336">
        <f t="shared" si="85"/>
        <v>0</v>
      </c>
      <c r="DR51" s="336">
        <f t="shared" si="86"/>
        <v>0</v>
      </c>
      <c r="DS51" s="336">
        <f t="shared" si="87"/>
        <v>0</v>
      </c>
      <c r="DT51" s="336">
        <f t="shared" si="88"/>
        <v>0</v>
      </c>
      <c r="DU51" s="336">
        <f t="shared" si="89"/>
        <v>0</v>
      </c>
    </row>
    <row r="52" spans="1:125" s="166" customFormat="1" ht="15.75" customHeight="1" x14ac:dyDescent="0.25">
      <c r="A52" s="165"/>
      <c r="B52" s="303" t="str">
        <f>'2.Data entry'!C52</f>
        <v>Water from other source (please, specify in Notes)</v>
      </c>
      <c r="C52" s="314" t="s">
        <v>33</v>
      </c>
      <c r="D52" s="325">
        <f>'2.Data entry'!F52*1000</f>
        <v>0</v>
      </c>
      <c r="E52" s="305" t="str">
        <f>'2.Data entry'!G52</f>
        <v>-</v>
      </c>
      <c r="F52" s="305" t="str">
        <f>'2.Data entry'!H52</f>
        <v>-</v>
      </c>
      <c r="G52" s="305" t="str">
        <f>'2.Data entry'!I52</f>
        <v>-</v>
      </c>
      <c r="H52" s="306"/>
      <c r="I52" s="262"/>
      <c r="J52" s="327"/>
      <c r="K52" s="327"/>
      <c r="L52" s="327"/>
      <c r="M52" s="327"/>
      <c r="N52" s="327"/>
      <c r="O52" s="327"/>
      <c r="P52" s="327"/>
      <c r="Q52" s="327"/>
      <c r="R52" s="327"/>
      <c r="S52" s="327"/>
      <c r="T52" s="327"/>
      <c r="U52" s="327"/>
      <c r="V52" s="327"/>
      <c r="W52" s="327"/>
      <c r="X52" s="327"/>
      <c r="Y52" s="307"/>
      <c r="Z52" s="308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R52" s="307"/>
      <c r="AS52" s="307"/>
      <c r="AT52" s="307"/>
      <c r="AU52" s="307"/>
      <c r="AV52" s="307"/>
      <c r="AW52" s="307"/>
      <c r="AX52" s="307"/>
      <c r="AY52" s="307"/>
      <c r="AZ52" s="307"/>
      <c r="BA52" s="307"/>
      <c r="BB52" s="307"/>
      <c r="BC52" s="307"/>
      <c r="BD52" s="307"/>
      <c r="BE52" s="307"/>
      <c r="BF52" s="307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X52" s="262"/>
      <c r="BY52" s="336"/>
      <c r="BZ52" s="336"/>
      <c r="CA52" s="336"/>
      <c r="CB52" s="336"/>
      <c r="CC52" s="336"/>
      <c r="CD52" s="336"/>
      <c r="CE52" s="336"/>
      <c r="CF52" s="336"/>
      <c r="CG52" s="336"/>
      <c r="CH52" s="336"/>
      <c r="CI52" s="336"/>
      <c r="CJ52" s="336"/>
      <c r="CK52" s="336"/>
      <c r="CL52" s="336"/>
      <c r="CM52" s="336"/>
      <c r="CN52" s="336"/>
      <c r="CO52" s="336"/>
      <c r="CP52" s="336"/>
      <c r="CQ52" s="336"/>
      <c r="CR52" s="336"/>
      <c r="CS52" s="336"/>
      <c r="CT52" s="336"/>
      <c r="CU52" s="336"/>
      <c r="CV52" s="336"/>
      <c r="CW52" s="336"/>
      <c r="CX52" s="336"/>
      <c r="CY52" s="336"/>
      <c r="CZ52" s="336"/>
      <c r="DA52" s="336"/>
      <c r="DB52" s="336"/>
      <c r="DC52" s="336"/>
      <c r="DD52" s="336"/>
      <c r="DE52" s="336"/>
      <c r="DF52" s="480"/>
      <c r="DG52" s="336">
        <f t="shared" si="75"/>
        <v>0</v>
      </c>
      <c r="DH52" s="336">
        <f t="shared" si="76"/>
        <v>0</v>
      </c>
      <c r="DI52" s="336">
        <f t="shared" si="77"/>
        <v>0</v>
      </c>
      <c r="DJ52" s="336">
        <f t="shared" si="78"/>
        <v>0</v>
      </c>
      <c r="DK52" s="336">
        <f t="shared" si="79"/>
        <v>0</v>
      </c>
      <c r="DL52" s="336">
        <f t="shared" si="80"/>
        <v>0</v>
      </c>
      <c r="DM52" s="336">
        <f t="shared" si="81"/>
        <v>0</v>
      </c>
      <c r="DN52" s="336">
        <f t="shared" si="82"/>
        <v>0</v>
      </c>
      <c r="DO52" s="336">
        <f t="shared" si="83"/>
        <v>0</v>
      </c>
      <c r="DP52" s="336">
        <f t="shared" si="84"/>
        <v>0</v>
      </c>
      <c r="DQ52" s="336">
        <f t="shared" si="85"/>
        <v>0</v>
      </c>
      <c r="DR52" s="336">
        <f t="shared" si="86"/>
        <v>0</v>
      </c>
      <c r="DS52" s="336">
        <f t="shared" si="87"/>
        <v>0</v>
      </c>
      <c r="DT52" s="336">
        <f t="shared" si="88"/>
        <v>0</v>
      </c>
      <c r="DU52" s="336">
        <f t="shared" si="89"/>
        <v>0</v>
      </c>
    </row>
    <row r="53" spans="1:125" s="166" customFormat="1" ht="15.75" customHeight="1" x14ac:dyDescent="0.25">
      <c r="A53" s="165"/>
      <c r="B53" s="303">
        <f>'2.Data entry'!C53</f>
        <v>0</v>
      </c>
      <c r="C53" s="165">
        <f>'2.Data entry'!E53</f>
        <v>0</v>
      </c>
      <c r="D53" s="304">
        <f>'2.Data entry'!F53*1000</f>
        <v>0</v>
      </c>
      <c r="E53" s="305" t="str">
        <f>'2.Data entry'!G53</f>
        <v>-</v>
      </c>
      <c r="F53" s="305" t="str">
        <f>'2.Data entry'!H53</f>
        <v>-</v>
      </c>
      <c r="G53" s="305" t="str">
        <f>'2.Data entry'!I53</f>
        <v>-</v>
      </c>
      <c r="H53" s="306"/>
      <c r="I53" s="262"/>
      <c r="J53" s="328"/>
      <c r="K53" s="328"/>
      <c r="L53" s="328"/>
      <c r="M53" s="328"/>
      <c r="N53" s="328"/>
      <c r="O53" s="328"/>
      <c r="P53" s="328"/>
      <c r="Q53" s="328"/>
      <c r="R53" s="328"/>
      <c r="S53" s="328"/>
      <c r="T53" s="328"/>
      <c r="U53" s="328"/>
      <c r="V53" s="328"/>
      <c r="W53" s="328"/>
      <c r="X53" s="328"/>
      <c r="Y53" s="307"/>
      <c r="Z53" s="308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R53" s="307"/>
      <c r="AS53" s="307"/>
      <c r="AT53" s="307"/>
      <c r="AU53" s="307"/>
      <c r="AV53" s="307"/>
      <c r="AW53" s="307"/>
      <c r="AX53" s="307"/>
      <c r="AY53" s="307"/>
      <c r="AZ53" s="307"/>
      <c r="BA53" s="307"/>
      <c r="BB53" s="307"/>
      <c r="BC53" s="307"/>
      <c r="BD53" s="307"/>
      <c r="BE53" s="307"/>
      <c r="BF53" s="307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X53" s="262"/>
      <c r="BY53" s="336">
        <f t="shared" si="41"/>
        <v>0</v>
      </c>
      <c r="BZ53" s="336">
        <f t="shared" si="42"/>
        <v>0</v>
      </c>
      <c r="CA53" s="336">
        <f t="shared" si="43"/>
        <v>0</v>
      </c>
      <c r="CB53" s="336">
        <f t="shared" si="44"/>
        <v>0</v>
      </c>
      <c r="CC53" s="336">
        <f t="shared" si="45"/>
        <v>0</v>
      </c>
      <c r="CD53" s="336">
        <f t="shared" si="46"/>
        <v>0</v>
      </c>
      <c r="CE53" s="336">
        <f t="shared" si="47"/>
        <v>0</v>
      </c>
      <c r="CF53" s="336">
        <f t="shared" si="48"/>
        <v>0</v>
      </c>
      <c r="CG53" s="336">
        <f t="shared" si="49"/>
        <v>0</v>
      </c>
      <c r="CH53" s="336">
        <f t="shared" si="50"/>
        <v>0</v>
      </c>
      <c r="CI53" s="336">
        <f t="shared" si="51"/>
        <v>0</v>
      </c>
      <c r="CJ53" s="336">
        <f t="shared" si="52"/>
        <v>0</v>
      </c>
      <c r="CK53" s="336">
        <f t="shared" si="53"/>
        <v>0</v>
      </c>
      <c r="CL53" s="336">
        <f t="shared" si="54"/>
        <v>0</v>
      </c>
      <c r="CM53" s="336">
        <f t="shared" si="55"/>
        <v>0</v>
      </c>
      <c r="CN53" s="336"/>
      <c r="CO53" s="336"/>
      <c r="CP53" s="336"/>
      <c r="CQ53" s="336"/>
      <c r="CR53" s="336"/>
      <c r="CS53" s="336"/>
      <c r="CT53" s="336"/>
      <c r="CU53" s="336"/>
      <c r="CV53" s="336"/>
      <c r="CW53" s="336"/>
      <c r="CX53" s="336"/>
      <c r="CY53" s="336"/>
      <c r="CZ53" s="336"/>
      <c r="DA53" s="336"/>
      <c r="DB53" s="336"/>
      <c r="DC53" s="336"/>
      <c r="DD53" s="336"/>
      <c r="DE53" s="336"/>
      <c r="DF53" s="480"/>
      <c r="DG53" s="336">
        <f t="shared" si="75"/>
        <v>0</v>
      </c>
      <c r="DH53" s="336">
        <f t="shared" si="76"/>
        <v>0</v>
      </c>
      <c r="DI53" s="336">
        <f t="shared" si="77"/>
        <v>0</v>
      </c>
      <c r="DJ53" s="336">
        <f t="shared" si="78"/>
        <v>0</v>
      </c>
      <c r="DK53" s="336">
        <f t="shared" si="79"/>
        <v>0</v>
      </c>
      <c r="DL53" s="336">
        <f t="shared" si="80"/>
        <v>0</v>
      </c>
      <c r="DM53" s="336">
        <f t="shared" si="81"/>
        <v>0</v>
      </c>
      <c r="DN53" s="336">
        <f t="shared" si="82"/>
        <v>0</v>
      </c>
      <c r="DO53" s="336">
        <f t="shared" si="83"/>
        <v>0</v>
      </c>
      <c r="DP53" s="336">
        <f t="shared" si="84"/>
        <v>0</v>
      </c>
      <c r="DQ53" s="336">
        <f t="shared" si="85"/>
        <v>0</v>
      </c>
      <c r="DR53" s="336">
        <f t="shared" si="86"/>
        <v>0</v>
      </c>
      <c r="DS53" s="336">
        <f t="shared" si="87"/>
        <v>0</v>
      </c>
      <c r="DT53" s="336">
        <f t="shared" si="88"/>
        <v>0</v>
      </c>
      <c r="DU53" s="336">
        <f t="shared" si="89"/>
        <v>0</v>
      </c>
    </row>
    <row r="54" spans="1:125" s="166" customFormat="1" ht="15.75" customHeight="1" x14ac:dyDescent="0.25">
      <c r="A54" s="165" t="str">
        <f>'2.Data entry'!B54</f>
        <v>10.</v>
      </c>
      <c r="B54" s="303" t="str">
        <f>'2.Data entry'!C54</f>
        <v>Water consumption (TOTAL)</v>
      </c>
      <c r="C54" s="165" t="str">
        <f>'2.Data entry'!E54</f>
        <v>m3</v>
      </c>
      <c r="D54" s="304">
        <f>'2.Data entry'!F54</f>
        <v>0</v>
      </c>
      <c r="E54" s="305" t="str">
        <f>'2.Data entry'!G54</f>
        <v>-</v>
      </c>
      <c r="F54" s="305" t="str">
        <f>'2.Data entry'!H54</f>
        <v>-</v>
      </c>
      <c r="G54" s="305" t="str">
        <f>'2.Data entry'!I54</f>
        <v>-</v>
      </c>
      <c r="H54" s="306"/>
      <c r="I54" s="262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8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R54" s="307"/>
      <c r="AS54" s="307"/>
      <c r="AT54" s="307"/>
      <c r="AU54" s="307"/>
      <c r="AV54" s="307"/>
      <c r="AW54" s="307"/>
      <c r="AX54" s="307"/>
      <c r="AY54" s="307"/>
      <c r="AZ54" s="307"/>
      <c r="BA54" s="307"/>
      <c r="BB54" s="307"/>
      <c r="BC54" s="307"/>
      <c r="BD54" s="307"/>
      <c r="BE54" s="307"/>
      <c r="BF54" s="307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X54" s="262"/>
      <c r="BY54" s="336">
        <f t="shared" si="41"/>
        <v>0</v>
      </c>
      <c r="BZ54" s="336">
        <f t="shared" si="42"/>
        <v>0</v>
      </c>
      <c r="CA54" s="336">
        <f t="shared" si="43"/>
        <v>0</v>
      </c>
      <c r="CB54" s="336">
        <f t="shared" si="44"/>
        <v>0</v>
      </c>
      <c r="CC54" s="336">
        <f t="shared" si="45"/>
        <v>0</v>
      </c>
      <c r="CD54" s="336">
        <f t="shared" si="46"/>
        <v>0</v>
      </c>
      <c r="CE54" s="336">
        <f t="shared" si="47"/>
        <v>0</v>
      </c>
      <c r="CF54" s="336">
        <f t="shared" si="48"/>
        <v>0</v>
      </c>
      <c r="CG54" s="336">
        <f t="shared" si="49"/>
        <v>0</v>
      </c>
      <c r="CH54" s="336">
        <f t="shared" si="50"/>
        <v>0</v>
      </c>
      <c r="CI54" s="336">
        <f t="shared" si="51"/>
        <v>0</v>
      </c>
      <c r="CJ54" s="336">
        <f t="shared" si="52"/>
        <v>0</v>
      </c>
      <c r="CK54" s="336">
        <f t="shared" si="53"/>
        <v>0</v>
      </c>
      <c r="CL54" s="336">
        <f t="shared" si="54"/>
        <v>0</v>
      </c>
      <c r="CM54" s="336">
        <f t="shared" si="55"/>
        <v>0</v>
      </c>
      <c r="CN54" s="336"/>
      <c r="CO54" s="336"/>
      <c r="CP54" s="336"/>
      <c r="CQ54" s="336"/>
      <c r="CR54" s="336"/>
      <c r="CS54" s="336"/>
      <c r="CT54" s="336"/>
      <c r="CU54" s="336"/>
      <c r="CV54" s="336"/>
      <c r="CW54" s="336"/>
      <c r="CX54" s="336"/>
      <c r="CY54" s="336"/>
      <c r="CZ54" s="336"/>
      <c r="DA54" s="336"/>
      <c r="DB54" s="336"/>
      <c r="DC54" s="336"/>
      <c r="DD54" s="336"/>
      <c r="DE54" s="336"/>
      <c r="DF54" s="480"/>
      <c r="DG54" s="336">
        <f t="shared" si="75"/>
        <v>0</v>
      </c>
      <c r="DH54" s="336">
        <f t="shared" si="76"/>
        <v>0</v>
      </c>
      <c r="DI54" s="336">
        <f t="shared" si="77"/>
        <v>0</v>
      </c>
      <c r="DJ54" s="336">
        <f t="shared" si="78"/>
        <v>0</v>
      </c>
      <c r="DK54" s="336">
        <f t="shared" si="79"/>
        <v>0</v>
      </c>
      <c r="DL54" s="336">
        <f t="shared" si="80"/>
        <v>0</v>
      </c>
      <c r="DM54" s="336">
        <f t="shared" si="81"/>
        <v>0</v>
      </c>
      <c r="DN54" s="336">
        <f t="shared" si="82"/>
        <v>0</v>
      </c>
      <c r="DO54" s="336">
        <f t="shared" si="83"/>
        <v>0</v>
      </c>
      <c r="DP54" s="336">
        <f t="shared" si="84"/>
        <v>0</v>
      </c>
      <c r="DQ54" s="336">
        <f t="shared" si="85"/>
        <v>0</v>
      </c>
      <c r="DR54" s="336">
        <f t="shared" si="86"/>
        <v>0</v>
      </c>
      <c r="DS54" s="336">
        <f t="shared" si="87"/>
        <v>0</v>
      </c>
      <c r="DT54" s="336">
        <f t="shared" si="88"/>
        <v>0</v>
      </c>
      <c r="DU54" s="336">
        <f t="shared" si="89"/>
        <v>0</v>
      </c>
    </row>
    <row r="55" spans="1:125" s="166" customFormat="1" ht="15.75" customHeight="1" x14ac:dyDescent="0.25">
      <c r="A55" s="165"/>
      <c r="B55" s="303">
        <f>'2.Data entry'!C55</f>
        <v>0</v>
      </c>
      <c r="C55" s="165">
        <f>'2.Data entry'!E55</f>
        <v>0</v>
      </c>
      <c r="D55" s="304">
        <f>'2.Data entry'!F55</f>
        <v>0</v>
      </c>
      <c r="E55" s="305">
        <f>'2.Data entry'!G55</f>
        <v>0</v>
      </c>
      <c r="F55" s="305">
        <f>'2.Data entry'!H55</f>
        <v>0</v>
      </c>
      <c r="G55" s="305">
        <f>'2.Data entry'!I55</f>
        <v>0</v>
      </c>
      <c r="H55" s="306"/>
      <c r="I55" s="262"/>
      <c r="J55" s="310"/>
      <c r="K55" s="310"/>
      <c r="L55" s="310"/>
      <c r="M55" s="310"/>
      <c r="N55" s="310"/>
      <c r="O55" s="310"/>
      <c r="P55" s="310"/>
      <c r="Q55" s="310"/>
      <c r="R55" s="310"/>
      <c r="S55" s="310"/>
      <c r="T55" s="310"/>
      <c r="U55" s="310"/>
      <c r="V55" s="310"/>
      <c r="W55" s="310"/>
      <c r="X55" s="310"/>
      <c r="Y55" s="310"/>
      <c r="Z55" s="311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R55" s="307"/>
      <c r="AS55" s="307"/>
      <c r="AT55" s="307"/>
      <c r="AU55" s="307"/>
      <c r="AV55" s="307"/>
      <c r="AW55" s="307"/>
      <c r="AX55" s="307"/>
      <c r="AY55" s="307"/>
      <c r="AZ55" s="307"/>
      <c r="BA55" s="307"/>
      <c r="BB55" s="307"/>
      <c r="BC55" s="307"/>
      <c r="BD55" s="307"/>
      <c r="BE55" s="307"/>
      <c r="BF55" s="307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X55" s="262"/>
      <c r="BY55" s="336">
        <f t="shared" si="41"/>
        <v>0</v>
      </c>
      <c r="BZ55" s="336">
        <f t="shared" si="42"/>
        <v>0</v>
      </c>
      <c r="CA55" s="336">
        <f t="shared" si="43"/>
        <v>0</v>
      </c>
      <c r="CB55" s="336">
        <f t="shared" si="44"/>
        <v>0</v>
      </c>
      <c r="CC55" s="336">
        <f t="shared" si="45"/>
        <v>0</v>
      </c>
      <c r="CD55" s="336">
        <f t="shared" si="46"/>
        <v>0</v>
      </c>
      <c r="CE55" s="336">
        <f t="shared" si="47"/>
        <v>0</v>
      </c>
      <c r="CF55" s="336">
        <f t="shared" si="48"/>
        <v>0</v>
      </c>
      <c r="CG55" s="336">
        <f t="shared" si="49"/>
        <v>0</v>
      </c>
      <c r="CH55" s="336">
        <f t="shared" si="50"/>
        <v>0</v>
      </c>
      <c r="CI55" s="336">
        <f t="shared" si="51"/>
        <v>0</v>
      </c>
      <c r="CJ55" s="336">
        <f t="shared" si="52"/>
        <v>0</v>
      </c>
      <c r="CK55" s="336">
        <f t="shared" si="53"/>
        <v>0</v>
      </c>
      <c r="CL55" s="336">
        <f t="shared" si="54"/>
        <v>0</v>
      </c>
      <c r="CM55" s="336">
        <f t="shared" si="55"/>
        <v>0</v>
      </c>
      <c r="CN55" s="336"/>
      <c r="CO55" s="336"/>
      <c r="CP55" s="336"/>
      <c r="CQ55" s="336"/>
      <c r="CR55" s="336"/>
      <c r="CS55" s="336"/>
      <c r="CT55" s="336"/>
      <c r="CU55" s="336"/>
      <c r="CV55" s="336"/>
      <c r="CW55" s="336"/>
      <c r="CX55" s="336"/>
      <c r="CY55" s="336"/>
      <c r="CZ55" s="336"/>
      <c r="DA55" s="336"/>
      <c r="DB55" s="336"/>
      <c r="DC55" s="336"/>
      <c r="DD55" s="336"/>
      <c r="DE55" s="336"/>
      <c r="DF55" s="480"/>
      <c r="DG55" s="336">
        <f t="shared" si="75"/>
        <v>0</v>
      </c>
      <c r="DH55" s="336">
        <f t="shared" si="76"/>
        <v>0</v>
      </c>
      <c r="DI55" s="336">
        <f t="shared" si="77"/>
        <v>0</v>
      </c>
      <c r="DJ55" s="336">
        <f t="shared" si="78"/>
        <v>0</v>
      </c>
      <c r="DK55" s="336">
        <f t="shared" si="79"/>
        <v>0</v>
      </c>
      <c r="DL55" s="336">
        <f t="shared" si="80"/>
        <v>0</v>
      </c>
      <c r="DM55" s="336">
        <f t="shared" si="81"/>
        <v>0</v>
      </c>
      <c r="DN55" s="336">
        <f t="shared" si="82"/>
        <v>0</v>
      </c>
      <c r="DO55" s="336">
        <f t="shared" si="83"/>
        <v>0</v>
      </c>
      <c r="DP55" s="336">
        <f t="shared" si="84"/>
        <v>0</v>
      </c>
      <c r="DQ55" s="336">
        <f t="shared" si="85"/>
        <v>0</v>
      </c>
      <c r="DR55" s="336">
        <f t="shared" si="86"/>
        <v>0</v>
      </c>
      <c r="DS55" s="336">
        <f t="shared" si="87"/>
        <v>0</v>
      </c>
      <c r="DT55" s="336">
        <f t="shared" si="88"/>
        <v>0</v>
      </c>
      <c r="DU55" s="336">
        <f t="shared" si="89"/>
        <v>0</v>
      </c>
    </row>
    <row r="56" spans="1:125" s="302" customFormat="1" ht="19.5" customHeight="1" x14ac:dyDescent="0.25">
      <c r="A56" s="295"/>
      <c r="B56" s="475" t="str">
        <f>'2.Data entry'!A56</f>
        <v>PRODUCTS CONSUMPTION</v>
      </c>
      <c r="C56" s="297">
        <f>'2.Data entry'!E56</f>
        <v>0</v>
      </c>
      <c r="D56" s="298">
        <f>'2.Data entry'!F56</f>
        <v>0</v>
      </c>
      <c r="E56" s="299">
        <f>'2.Data entry'!G56</f>
        <v>0</v>
      </c>
      <c r="F56" s="299">
        <f>'2.Data entry'!H56</f>
        <v>0</v>
      </c>
      <c r="G56" s="299">
        <f>'2.Data entry'!I56</f>
        <v>0</v>
      </c>
      <c r="H56" s="300"/>
      <c r="I56" s="301"/>
      <c r="Z56" s="301"/>
      <c r="AA56" s="358"/>
      <c r="AB56" s="358"/>
      <c r="AC56" s="358"/>
      <c r="AD56" s="358"/>
      <c r="AE56" s="358"/>
      <c r="AF56" s="358"/>
      <c r="AG56" s="358"/>
      <c r="AH56" s="358"/>
      <c r="AI56" s="358"/>
      <c r="AJ56" s="358"/>
      <c r="AK56" s="358"/>
      <c r="AL56" s="358"/>
      <c r="AM56" s="358"/>
      <c r="AN56" s="358"/>
      <c r="AO56" s="358"/>
      <c r="AR56" s="404"/>
      <c r="AS56" s="404"/>
      <c r="AT56" s="404"/>
      <c r="AU56" s="404"/>
      <c r="AV56" s="404"/>
      <c r="AW56" s="404"/>
      <c r="AX56" s="404"/>
      <c r="AY56" s="404"/>
      <c r="AZ56" s="404"/>
      <c r="BA56" s="404"/>
      <c r="BB56" s="404"/>
      <c r="BC56" s="404"/>
      <c r="BD56" s="404"/>
      <c r="BE56" s="404"/>
      <c r="BF56" s="404"/>
      <c r="BH56" s="358"/>
      <c r="BI56" s="358"/>
      <c r="BJ56" s="358"/>
      <c r="BK56" s="358"/>
      <c r="BL56" s="358"/>
      <c r="BM56" s="358"/>
      <c r="BN56" s="358"/>
      <c r="BO56" s="358"/>
      <c r="BP56" s="358"/>
      <c r="BQ56" s="358"/>
      <c r="BR56" s="358"/>
      <c r="BS56" s="358"/>
      <c r="BT56" s="358"/>
      <c r="BU56" s="358"/>
      <c r="BV56" s="358"/>
      <c r="BX56" s="301"/>
      <c r="BY56" s="485">
        <f t="shared" si="41"/>
        <v>0</v>
      </c>
      <c r="BZ56" s="485">
        <f t="shared" si="42"/>
        <v>0</v>
      </c>
      <c r="CA56" s="485">
        <f t="shared" si="43"/>
        <v>0</v>
      </c>
      <c r="CB56" s="485">
        <f t="shared" si="44"/>
        <v>0</v>
      </c>
      <c r="CC56" s="485">
        <f t="shared" si="45"/>
        <v>0</v>
      </c>
      <c r="CD56" s="485">
        <f t="shared" si="46"/>
        <v>0</v>
      </c>
      <c r="CE56" s="485">
        <f t="shared" si="47"/>
        <v>0</v>
      </c>
      <c r="CF56" s="485">
        <f t="shared" si="48"/>
        <v>0</v>
      </c>
      <c r="CG56" s="485">
        <f t="shared" si="49"/>
        <v>0</v>
      </c>
      <c r="CH56" s="485">
        <f t="shared" si="50"/>
        <v>0</v>
      </c>
      <c r="CI56" s="485">
        <f t="shared" si="51"/>
        <v>0</v>
      </c>
      <c r="CJ56" s="485">
        <f t="shared" si="52"/>
        <v>0</v>
      </c>
      <c r="CK56" s="485">
        <f t="shared" si="53"/>
        <v>0</v>
      </c>
      <c r="CL56" s="485">
        <f t="shared" si="54"/>
        <v>0</v>
      </c>
      <c r="CM56" s="485">
        <f t="shared" si="55"/>
        <v>0</v>
      </c>
      <c r="CN56" s="486"/>
      <c r="CO56" s="486"/>
      <c r="CP56" s="485"/>
      <c r="CQ56" s="485"/>
      <c r="CR56" s="485"/>
      <c r="CS56" s="485"/>
      <c r="CT56" s="485"/>
      <c r="CU56" s="485"/>
      <c r="CV56" s="485"/>
      <c r="CW56" s="485"/>
      <c r="CX56" s="485"/>
      <c r="CY56" s="485"/>
      <c r="CZ56" s="485"/>
      <c r="DA56" s="485"/>
      <c r="DB56" s="485"/>
      <c r="DC56" s="485"/>
      <c r="DD56" s="485"/>
      <c r="DE56" s="486"/>
      <c r="DF56" s="487"/>
      <c r="DG56" s="485"/>
      <c r="DH56" s="485"/>
      <c r="DI56" s="485"/>
      <c r="DJ56" s="485"/>
      <c r="DK56" s="485"/>
      <c r="DL56" s="485"/>
      <c r="DM56" s="485"/>
      <c r="DN56" s="485"/>
      <c r="DO56" s="485"/>
      <c r="DP56" s="485"/>
      <c r="DQ56" s="485"/>
      <c r="DR56" s="485"/>
      <c r="DS56" s="485"/>
      <c r="DT56" s="485"/>
      <c r="DU56" s="485"/>
    </row>
    <row r="57" spans="1:125" s="166" customFormat="1" ht="31.5" customHeight="1" x14ac:dyDescent="0.25">
      <c r="A57" s="165" t="str">
        <f>'2.Data entry'!B57</f>
        <v>11.</v>
      </c>
      <c r="B57" s="303" t="str">
        <f>'2.Data entry'!C57</f>
        <v>Office normal paper (not recycled) (i.e. A4 sheets, roll paper, etc.)</v>
      </c>
      <c r="C57" s="165" t="str">
        <f>'2.Data entry'!E57</f>
        <v>kg</v>
      </c>
      <c r="D57" s="304">
        <f>'2.Data entry'!F57</f>
        <v>0</v>
      </c>
      <c r="E57" s="329">
        <f>'2.Data entry'!G57*$D57</f>
        <v>0</v>
      </c>
      <c r="F57" s="329">
        <f>'2.Data entry'!H57*$D57</f>
        <v>0</v>
      </c>
      <c r="G57" s="329">
        <f>'2.Data entry'!I57*$D57</f>
        <v>0</v>
      </c>
      <c r="H57" s="306"/>
      <c r="I57" s="262"/>
      <c r="J57" s="476">
        <v>2.4199790000000001</v>
      </c>
      <c r="K57" s="476">
        <v>1.0916363000000001E-7</v>
      </c>
      <c r="L57" s="476">
        <v>8.2655829000000001</v>
      </c>
      <c r="M57" s="476">
        <v>8.1445150000000001E-8</v>
      </c>
      <c r="N57" s="476">
        <v>6.6245155999999995E-7</v>
      </c>
      <c r="O57" s="476">
        <v>1.0039421000000001E-3</v>
      </c>
      <c r="P57" s="476">
        <v>0.40664418000000002</v>
      </c>
      <c r="Q57" s="476">
        <v>4.4527567000000002E-3</v>
      </c>
      <c r="R57" s="476">
        <v>8.0377441000000008E-3</v>
      </c>
      <c r="S57" s="476">
        <v>1.6885028999999999E-2</v>
      </c>
      <c r="T57" s="476">
        <v>8.5596835000000004E-4</v>
      </c>
      <c r="U57" s="476">
        <v>1.7664543000000001E-3</v>
      </c>
      <c r="V57" s="476">
        <v>1.3059975999999999E-2</v>
      </c>
      <c r="W57" s="476">
        <v>5.5057881000000002E-5</v>
      </c>
      <c r="X57" s="476">
        <v>7.5909741000000004</v>
      </c>
      <c r="Y57" s="310"/>
      <c r="Z57" s="311"/>
      <c r="AA57" s="476">
        <v>4.0287809999999999E-4</v>
      </c>
      <c r="AB57" s="476">
        <v>7.3969196999999999E-11</v>
      </c>
      <c r="AC57" s="476">
        <v>7.9212426999999996E-4</v>
      </c>
      <c r="AD57" s="476">
        <v>3.6139881E-13</v>
      </c>
      <c r="AE57" s="476">
        <v>3.9286556000000003E-11</v>
      </c>
      <c r="AF57" s="476">
        <v>1.0722445E-7</v>
      </c>
      <c r="AG57" s="476">
        <v>2.5670751000000001E-5</v>
      </c>
      <c r="AH57" s="476">
        <v>1.7795671E-6</v>
      </c>
      <c r="AI57" s="476">
        <v>1.7415612000000001E-6</v>
      </c>
      <c r="AJ57" s="476">
        <v>6.9247144999999996E-6</v>
      </c>
      <c r="AK57" s="476">
        <v>1.7851651E-9</v>
      </c>
      <c r="AL57" s="476">
        <v>6.2880911000000003E-7</v>
      </c>
      <c r="AM57" s="476">
        <v>-9.4778437000000004E-10</v>
      </c>
      <c r="AN57" s="476">
        <v>1.0285188E-10</v>
      </c>
      <c r="AO57" s="476">
        <v>4.0309118000000003E-6</v>
      </c>
      <c r="AR57" s="476">
        <v>2.9446275000000001E-5</v>
      </c>
      <c r="AS57" s="476">
        <v>3.4873123000000001E-12</v>
      </c>
      <c r="AT57" s="476">
        <v>8.7213490999999996E-5</v>
      </c>
      <c r="AU57" s="476">
        <v>8.8825404999999999E-13</v>
      </c>
      <c r="AV57" s="476">
        <v>3.7816655999999999E-12</v>
      </c>
      <c r="AW57" s="476">
        <v>1.3895858E-8</v>
      </c>
      <c r="AX57" s="476">
        <v>7.5636168999999998E-6</v>
      </c>
      <c r="AY57" s="476">
        <v>3.1908316E-7</v>
      </c>
      <c r="AZ57" s="476">
        <v>2.8106572999999998E-7</v>
      </c>
      <c r="BA57" s="476">
        <v>1.2174045E-6</v>
      </c>
      <c r="BB57" s="476">
        <v>1.1668398E-8</v>
      </c>
      <c r="BC57" s="476">
        <v>1.1334960999999999E-7</v>
      </c>
      <c r="BD57" s="476">
        <v>1.0609801E-7</v>
      </c>
      <c r="BE57" s="476">
        <v>4.8975052000000002E-11</v>
      </c>
      <c r="BF57" s="476">
        <v>2.5571681000000002E-6</v>
      </c>
      <c r="BH57" s="476">
        <v>8.7498471000000007E-6</v>
      </c>
      <c r="BI57" s="476">
        <v>1.4626034E-12</v>
      </c>
      <c r="BJ57" s="476">
        <v>1.8075381E-6</v>
      </c>
      <c r="BK57" s="476">
        <v>9.6944508999999994E-15</v>
      </c>
      <c r="BL57" s="476">
        <v>1.8551251E-13</v>
      </c>
      <c r="BM57" s="476">
        <v>1.0544588E-8</v>
      </c>
      <c r="BN57" s="476">
        <v>5.0268744999999997E-7</v>
      </c>
      <c r="BO57" s="476">
        <v>2.1022747E-7</v>
      </c>
      <c r="BP57" s="476">
        <v>3.0267571999999999E-7</v>
      </c>
      <c r="BQ57" s="476">
        <v>8.2828592000000004E-7</v>
      </c>
      <c r="BR57" s="476">
        <v>4.1930043999999997E-11</v>
      </c>
      <c r="BS57" s="476">
        <v>7.4484624999999998E-8</v>
      </c>
      <c r="BT57" s="476">
        <v>1.9407395E-10</v>
      </c>
      <c r="BU57" s="476">
        <v>1.6110061E-12</v>
      </c>
      <c r="BV57" s="476">
        <v>5.7397748999999998E-8</v>
      </c>
      <c r="BX57" s="262"/>
      <c r="BY57" s="336">
        <f t="shared" si="41"/>
        <v>0</v>
      </c>
      <c r="BZ57" s="336">
        <f t="shared" si="42"/>
        <v>0</v>
      </c>
      <c r="CA57" s="336">
        <f t="shared" si="43"/>
        <v>0</v>
      </c>
      <c r="CB57" s="336">
        <f t="shared" si="44"/>
        <v>0</v>
      </c>
      <c r="CC57" s="336">
        <f t="shared" si="45"/>
        <v>0</v>
      </c>
      <c r="CD57" s="336">
        <f t="shared" si="46"/>
        <v>0</v>
      </c>
      <c r="CE57" s="336">
        <f t="shared" si="47"/>
        <v>0</v>
      </c>
      <c r="CF57" s="336">
        <f t="shared" si="48"/>
        <v>0</v>
      </c>
      <c r="CG57" s="336">
        <f t="shared" si="49"/>
        <v>0</v>
      </c>
      <c r="CH57" s="336">
        <f t="shared" si="50"/>
        <v>0</v>
      </c>
      <c r="CI57" s="336">
        <f t="shared" si="51"/>
        <v>0</v>
      </c>
      <c r="CJ57" s="336">
        <f t="shared" si="52"/>
        <v>0</v>
      </c>
      <c r="CK57" s="336">
        <f t="shared" si="53"/>
        <v>0</v>
      </c>
      <c r="CL57" s="336">
        <f t="shared" si="54"/>
        <v>0</v>
      </c>
      <c r="CM57" s="336">
        <f t="shared" si="55"/>
        <v>0</v>
      </c>
      <c r="CN57" s="336"/>
      <c r="CO57" s="336"/>
      <c r="CP57" s="336">
        <f>($E57*AA57)+($F57*AR57)+($G57*BH57)</f>
        <v>0</v>
      </c>
      <c r="CQ57" s="336">
        <f t="shared" ref="CQ57:DD57" si="90">($E57*AB57)+($F57*AS57)+($G57*BI57)</f>
        <v>0</v>
      </c>
      <c r="CR57" s="336">
        <f t="shared" si="90"/>
        <v>0</v>
      </c>
      <c r="CS57" s="336">
        <f t="shared" si="90"/>
        <v>0</v>
      </c>
      <c r="CT57" s="336">
        <f t="shared" si="90"/>
        <v>0</v>
      </c>
      <c r="CU57" s="336">
        <f t="shared" si="90"/>
        <v>0</v>
      </c>
      <c r="CV57" s="336">
        <f t="shared" si="90"/>
        <v>0</v>
      </c>
      <c r="CW57" s="336">
        <f t="shared" si="90"/>
        <v>0</v>
      </c>
      <c r="CX57" s="336">
        <f t="shared" si="90"/>
        <v>0</v>
      </c>
      <c r="CY57" s="336">
        <f t="shared" si="90"/>
        <v>0</v>
      </c>
      <c r="CZ57" s="336">
        <f t="shared" si="90"/>
        <v>0</v>
      </c>
      <c r="DA57" s="336">
        <f t="shared" si="90"/>
        <v>0</v>
      </c>
      <c r="DB57" s="336">
        <f t="shared" si="90"/>
        <v>0</v>
      </c>
      <c r="DC57" s="336">
        <f t="shared" si="90"/>
        <v>0</v>
      </c>
      <c r="DD57" s="336">
        <f t="shared" si="90"/>
        <v>0</v>
      </c>
      <c r="DE57" s="336"/>
      <c r="DF57" s="480"/>
      <c r="DG57" s="336">
        <f t="shared" ref="DG57:DU57" si="91">CP57+BY57</f>
        <v>0</v>
      </c>
      <c r="DH57" s="336">
        <f t="shared" si="91"/>
        <v>0</v>
      </c>
      <c r="DI57" s="336">
        <f t="shared" si="91"/>
        <v>0</v>
      </c>
      <c r="DJ57" s="336">
        <f t="shared" si="91"/>
        <v>0</v>
      </c>
      <c r="DK57" s="336">
        <f t="shared" si="91"/>
        <v>0</v>
      </c>
      <c r="DL57" s="336">
        <f t="shared" si="91"/>
        <v>0</v>
      </c>
      <c r="DM57" s="336">
        <f t="shared" si="91"/>
        <v>0</v>
      </c>
      <c r="DN57" s="336">
        <f t="shared" si="91"/>
        <v>0</v>
      </c>
      <c r="DO57" s="336">
        <f t="shared" si="91"/>
        <v>0</v>
      </c>
      <c r="DP57" s="336">
        <f t="shared" si="91"/>
        <v>0</v>
      </c>
      <c r="DQ57" s="336">
        <f t="shared" si="91"/>
        <v>0</v>
      </c>
      <c r="DR57" s="336">
        <f t="shared" si="91"/>
        <v>0</v>
      </c>
      <c r="DS57" s="336">
        <f t="shared" si="91"/>
        <v>0</v>
      </c>
      <c r="DT57" s="336">
        <f t="shared" si="91"/>
        <v>0</v>
      </c>
      <c r="DU57" s="336">
        <f t="shared" si="91"/>
        <v>0</v>
      </c>
    </row>
    <row r="58" spans="1:125" s="166" customFormat="1" ht="15.75" customHeight="1" x14ac:dyDescent="0.25">
      <c r="A58" s="165">
        <f>'2.Data entry'!B58</f>
        <v>0</v>
      </c>
      <c r="B58" s="303" t="str">
        <f>'2.Data entry'!C58</f>
        <v>Office recycled paper  (i.e. A4 sheets, roll paper, etc.)</v>
      </c>
      <c r="C58" s="165" t="str">
        <f>'2.Data entry'!E58</f>
        <v>kg</v>
      </c>
      <c r="D58" s="304">
        <f>'2.Data entry'!F58</f>
        <v>0</v>
      </c>
      <c r="E58" s="329">
        <f>'2.Data entry'!G58*$D58</f>
        <v>0</v>
      </c>
      <c r="F58" s="329">
        <f>'2.Data entry'!H58*$D58</f>
        <v>0</v>
      </c>
      <c r="G58" s="329">
        <f>'2.Data entry'!I58*$D58</f>
        <v>0</v>
      </c>
      <c r="H58" s="306"/>
      <c r="I58" s="262"/>
      <c r="J58" s="476">
        <v>1.3255703999999999</v>
      </c>
      <c r="K58" s="476">
        <v>5.6701894E-8</v>
      </c>
      <c r="L58" s="476">
        <v>6.7090373000000003</v>
      </c>
      <c r="M58" s="476">
        <v>4.2602845999999998E-8</v>
      </c>
      <c r="N58" s="476">
        <v>6.1929527999999997E-7</v>
      </c>
      <c r="O58" s="476">
        <v>4.3575326999999999E-4</v>
      </c>
      <c r="P58" s="476">
        <v>0.24384525000000001</v>
      </c>
      <c r="Q58" s="476">
        <v>2.4135199000000001E-3</v>
      </c>
      <c r="R58" s="476">
        <v>4.9781169999999998E-3</v>
      </c>
      <c r="S58" s="476">
        <v>1.3559313999999999E-2</v>
      </c>
      <c r="T58" s="476">
        <v>5.1267458999999999E-4</v>
      </c>
      <c r="U58" s="476">
        <v>1.4034695E-3</v>
      </c>
      <c r="V58" s="476">
        <v>1.3717946999999999E-2</v>
      </c>
      <c r="W58" s="476">
        <v>6.0653038000000004E-6</v>
      </c>
      <c r="X58" s="476">
        <v>2.7567590000000002</v>
      </c>
      <c r="Y58" s="331"/>
      <c r="Z58" s="332"/>
      <c r="AA58" s="476">
        <v>4.0287809999999999E-4</v>
      </c>
      <c r="AB58" s="476">
        <v>7.3969196999999999E-11</v>
      </c>
      <c r="AC58" s="476">
        <v>7.9212426999999996E-4</v>
      </c>
      <c r="AD58" s="476">
        <v>3.6139881E-13</v>
      </c>
      <c r="AE58" s="476">
        <v>3.9286556000000003E-11</v>
      </c>
      <c r="AF58" s="476">
        <v>1.0722445E-7</v>
      </c>
      <c r="AG58" s="476">
        <v>2.5670751000000001E-5</v>
      </c>
      <c r="AH58" s="476">
        <v>1.7795671E-6</v>
      </c>
      <c r="AI58" s="476">
        <v>1.7415612000000001E-6</v>
      </c>
      <c r="AJ58" s="476">
        <v>6.9247144999999996E-6</v>
      </c>
      <c r="AK58" s="476">
        <v>1.7851651E-9</v>
      </c>
      <c r="AL58" s="476">
        <v>6.2880911000000003E-7</v>
      </c>
      <c r="AM58" s="476">
        <v>-9.4778437000000004E-10</v>
      </c>
      <c r="AN58" s="476">
        <v>1.0285188E-10</v>
      </c>
      <c r="AO58" s="476">
        <v>4.0309118000000003E-6</v>
      </c>
      <c r="AP58" s="333"/>
      <c r="AQ58" s="333"/>
      <c r="AR58" s="476">
        <v>2.9446275000000001E-5</v>
      </c>
      <c r="AS58" s="476">
        <v>3.4873123000000001E-12</v>
      </c>
      <c r="AT58" s="476">
        <v>8.7213490999999996E-5</v>
      </c>
      <c r="AU58" s="476">
        <v>8.8825404999999999E-13</v>
      </c>
      <c r="AV58" s="476">
        <v>3.7816655999999999E-12</v>
      </c>
      <c r="AW58" s="476">
        <v>1.3895858E-8</v>
      </c>
      <c r="AX58" s="476">
        <v>7.5636168999999998E-6</v>
      </c>
      <c r="AY58" s="476">
        <v>3.1908316E-7</v>
      </c>
      <c r="AZ58" s="476">
        <v>2.8106572999999998E-7</v>
      </c>
      <c r="BA58" s="476">
        <v>1.2174045E-6</v>
      </c>
      <c r="BB58" s="476">
        <v>1.1668398E-8</v>
      </c>
      <c r="BC58" s="476">
        <v>1.1334960999999999E-7</v>
      </c>
      <c r="BD58" s="476">
        <v>1.0609801E-7</v>
      </c>
      <c r="BE58" s="476">
        <v>4.8975052000000002E-11</v>
      </c>
      <c r="BF58" s="476">
        <v>2.5571681000000002E-6</v>
      </c>
      <c r="BG58" s="333"/>
      <c r="BH58" s="476">
        <v>8.7498471000000007E-6</v>
      </c>
      <c r="BI58" s="476">
        <v>1.4626034E-12</v>
      </c>
      <c r="BJ58" s="476">
        <v>1.8075381E-6</v>
      </c>
      <c r="BK58" s="476">
        <v>9.6944508999999994E-15</v>
      </c>
      <c r="BL58" s="476">
        <v>1.8551251E-13</v>
      </c>
      <c r="BM58" s="476">
        <v>1.0544588E-8</v>
      </c>
      <c r="BN58" s="476">
        <v>5.0268744999999997E-7</v>
      </c>
      <c r="BO58" s="476">
        <v>2.1022747E-7</v>
      </c>
      <c r="BP58" s="476">
        <v>3.0267571999999999E-7</v>
      </c>
      <c r="BQ58" s="476">
        <v>8.2828592000000004E-7</v>
      </c>
      <c r="BR58" s="476">
        <v>4.1930043999999997E-11</v>
      </c>
      <c r="BS58" s="476">
        <v>7.4484624999999998E-8</v>
      </c>
      <c r="BT58" s="476">
        <v>1.9407395E-10</v>
      </c>
      <c r="BU58" s="476">
        <v>1.6110061E-12</v>
      </c>
      <c r="BV58" s="476">
        <v>5.7397748999999998E-8</v>
      </c>
      <c r="BW58" s="333"/>
      <c r="BX58" s="334"/>
      <c r="BY58" s="336">
        <f t="shared" si="41"/>
        <v>0</v>
      </c>
      <c r="BZ58" s="336">
        <f t="shared" si="42"/>
        <v>0</v>
      </c>
      <c r="CA58" s="336">
        <f t="shared" si="43"/>
        <v>0</v>
      </c>
      <c r="CB58" s="336">
        <f t="shared" si="44"/>
        <v>0</v>
      </c>
      <c r="CC58" s="336">
        <f t="shared" si="45"/>
        <v>0</v>
      </c>
      <c r="CD58" s="336">
        <f t="shared" si="46"/>
        <v>0</v>
      </c>
      <c r="CE58" s="336">
        <f t="shared" si="47"/>
        <v>0</v>
      </c>
      <c r="CF58" s="336">
        <f t="shared" si="48"/>
        <v>0</v>
      </c>
      <c r="CG58" s="336">
        <f t="shared" si="49"/>
        <v>0</v>
      </c>
      <c r="CH58" s="336">
        <f t="shared" si="50"/>
        <v>0</v>
      </c>
      <c r="CI58" s="336">
        <f t="shared" si="51"/>
        <v>0</v>
      </c>
      <c r="CJ58" s="336">
        <f t="shared" si="52"/>
        <v>0</v>
      </c>
      <c r="CK58" s="336">
        <f t="shared" si="53"/>
        <v>0</v>
      </c>
      <c r="CL58" s="336">
        <f t="shared" si="54"/>
        <v>0</v>
      </c>
      <c r="CM58" s="336">
        <f t="shared" si="55"/>
        <v>0</v>
      </c>
      <c r="CN58" s="336"/>
      <c r="CO58" s="336"/>
      <c r="CP58" s="336">
        <f t="shared" ref="CP58:CP63" si="92">($E58*AA58)+($F58*AR58)+($G58*BH58)</f>
        <v>0</v>
      </c>
      <c r="CQ58" s="336">
        <f t="shared" ref="CQ58:CQ64" si="93">($E58*AB58)+($F58*AS58)+($G58*BI58)</f>
        <v>0</v>
      </c>
      <c r="CR58" s="336">
        <f t="shared" ref="CR58:CR64" si="94">($E58*AC58)+($F58*AT58)+($G58*BJ58)</f>
        <v>0</v>
      </c>
      <c r="CS58" s="336">
        <f t="shared" ref="CS58:CS64" si="95">($E58*AD58)+($F58*AU58)+($G58*BK58)</f>
        <v>0</v>
      </c>
      <c r="CT58" s="336">
        <f t="shared" ref="CT58:CT64" si="96">($E58*AE58)+($F58*AV58)+($G58*BL58)</f>
        <v>0</v>
      </c>
      <c r="CU58" s="336">
        <f t="shared" ref="CU58:CU64" si="97">($E58*AF58)+($F58*AW58)+($G58*BM58)</f>
        <v>0</v>
      </c>
      <c r="CV58" s="336">
        <f t="shared" ref="CV58:CV64" si="98">($E58*AG58)+($F58*AX58)+($G58*BN58)</f>
        <v>0</v>
      </c>
      <c r="CW58" s="336">
        <f t="shared" ref="CW58:CW64" si="99">($E58*AH58)+($F58*AY58)+($G58*BO58)</f>
        <v>0</v>
      </c>
      <c r="CX58" s="336">
        <f t="shared" ref="CX58:CX64" si="100">($E58*AI58)+($F58*AZ58)+($G58*BP58)</f>
        <v>0</v>
      </c>
      <c r="CY58" s="336">
        <f t="shared" ref="CY58:CY64" si="101">($E58*AJ58)+($F58*BA58)+($G58*BQ58)</f>
        <v>0</v>
      </c>
      <c r="CZ58" s="336">
        <f t="shared" ref="CZ58:CZ64" si="102">($E58*AK58)+($F58*BB58)+($G58*BR58)</f>
        <v>0</v>
      </c>
      <c r="DA58" s="336">
        <f t="shared" ref="DA58:DA64" si="103">($E58*AL58)+($F58*BC58)+($G58*BS58)</f>
        <v>0</v>
      </c>
      <c r="DB58" s="336">
        <f t="shared" ref="DB58:DB64" si="104">($E58*AM58)+($F58*BD58)+($G58*BT58)</f>
        <v>0</v>
      </c>
      <c r="DC58" s="336">
        <f t="shared" ref="DC58:DC64" si="105">($E58*AN58)+($F58*BE58)+($G58*BU58)</f>
        <v>0</v>
      </c>
      <c r="DD58" s="336">
        <f t="shared" ref="DD58:DD64" si="106">($E58*AO58)+($F58*BF58)+($G58*BV58)</f>
        <v>0</v>
      </c>
      <c r="DE58" s="336"/>
      <c r="DF58" s="480"/>
      <c r="DG58" s="336">
        <f t="shared" ref="DG58:DG104" si="107">CP58+BY58</f>
        <v>0</v>
      </c>
      <c r="DH58" s="336">
        <f t="shared" ref="DH58:DH104" si="108">CQ58+BZ58</f>
        <v>0</v>
      </c>
      <c r="DI58" s="336">
        <f t="shared" ref="DI58:DI104" si="109">CR58+CA58</f>
        <v>0</v>
      </c>
      <c r="DJ58" s="336">
        <f t="shared" ref="DJ58:DJ104" si="110">CS58+CB58</f>
        <v>0</v>
      </c>
      <c r="DK58" s="336">
        <f t="shared" ref="DK58:DK104" si="111">CT58+CC58</f>
        <v>0</v>
      </c>
      <c r="DL58" s="336">
        <f t="shared" ref="DL58:DL104" si="112">CU58+CD58</f>
        <v>0</v>
      </c>
      <c r="DM58" s="336">
        <f t="shared" ref="DM58:DM104" si="113">CV58+CE58</f>
        <v>0</v>
      </c>
      <c r="DN58" s="336">
        <f t="shared" ref="DN58:DN104" si="114">CW58+CF58</f>
        <v>0</v>
      </c>
      <c r="DO58" s="336">
        <f t="shared" ref="DO58:DO104" si="115">CX58+CG58</f>
        <v>0</v>
      </c>
      <c r="DP58" s="336">
        <f t="shared" ref="DP58:DP104" si="116">CY58+CH58</f>
        <v>0</v>
      </c>
      <c r="DQ58" s="336">
        <f t="shared" ref="DQ58:DQ104" si="117">CZ58+CI58</f>
        <v>0</v>
      </c>
      <c r="DR58" s="336">
        <f t="shared" ref="DR58:DR104" si="118">DA58+CJ58</f>
        <v>0</v>
      </c>
      <c r="DS58" s="336">
        <f t="shared" ref="DS58:DS104" si="119">DB58+CK58</f>
        <v>0</v>
      </c>
      <c r="DT58" s="336">
        <f t="shared" ref="DT58:DT104" si="120">DC58+CL58</f>
        <v>0</v>
      </c>
      <c r="DU58" s="336">
        <f t="shared" ref="DU58:DU104" si="121">DD58+CM58</f>
        <v>0</v>
      </c>
    </row>
    <row r="59" spans="1:125" s="166" customFormat="1" ht="15.75" customHeight="1" x14ac:dyDescent="0.25">
      <c r="A59" s="165">
        <f>'2.Data entry'!B59</f>
        <v>0</v>
      </c>
      <c r="B59" s="303" t="str">
        <f>'2.Data entry'!C59</f>
        <v>Toilet paper</v>
      </c>
      <c r="C59" s="165" t="str">
        <f>'2.Data entry'!E59</f>
        <v>kg</v>
      </c>
      <c r="D59" s="304">
        <f>'2.Data entry'!F59</f>
        <v>0</v>
      </c>
      <c r="E59" s="329">
        <f>'2.Data entry'!G59*$D59</f>
        <v>0</v>
      </c>
      <c r="F59" s="329">
        <f>'2.Data entry'!H59*$D59</f>
        <v>0</v>
      </c>
      <c r="G59" s="329">
        <f>'2.Data entry'!I59*$D59</f>
        <v>0</v>
      </c>
      <c r="H59" s="306"/>
      <c r="I59" s="262"/>
      <c r="J59" s="476">
        <v>2.1306845999999999</v>
      </c>
      <c r="K59" s="476">
        <v>1.2424501E-7</v>
      </c>
      <c r="L59" s="476">
        <v>12.832402999999999</v>
      </c>
      <c r="M59" s="476">
        <v>8.8583269000000003E-8</v>
      </c>
      <c r="N59" s="476">
        <v>2.3801807E-6</v>
      </c>
      <c r="O59" s="476">
        <v>1.4309474E-3</v>
      </c>
      <c r="P59" s="476">
        <v>9.3896356E-2</v>
      </c>
      <c r="Q59" s="476">
        <v>4.4942873000000001E-3</v>
      </c>
      <c r="R59" s="476">
        <v>9.1275018999999995E-3</v>
      </c>
      <c r="S59" s="476">
        <v>2.0882472999999999E-2</v>
      </c>
      <c r="T59" s="476">
        <v>1.0187038E-3</v>
      </c>
      <c r="U59" s="476">
        <v>2.5848358E-3</v>
      </c>
      <c r="V59" s="476">
        <v>1.5207291E-2</v>
      </c>
      <c r="W59" s="476">
        <v>1.0311956E-5</v>
      </c>
      <c r="X59" s="476">
        <v>2.6789952000000001</v>
      </c>
      <c r="Y59" s="307"/>
      <c r="Z59" s="308"/>
      <c r="AA59" s="476">
        <v>4.0287809999999999E-4</v>
      </c>
      <c r="AB59" s="476">
        <v>7.3969196999999999E-11</v>
      </c>
      <c r="AC59" s="476">
        <v>7.9212426999999996E-4</v>
      </c>
      <c r="AD59" s="476">
        <v>3.6139881E-13</v>
      </c>
      <c r="AE59" s="476">
        <v>3.9286556000000003E-11</v>
      </c>
      <c r="AF59" s="476">
        <v>1.0722445E-7</v>
      </c>
      <c r="AG59" s="476">
        <v>2.5670751000000001E-5</v>
      </c>
      <c r="AH59" s="476">
        <v>1.7795671E-6</v>
      </c>
      <c r="AI59" s="476">
        <v>1.7415612000000001E-6</v>
      </c>
      <c r="AJ59" s="476">
        <v>6.9247144999999996E-6</v>
      </c>
      <c r="AK59" s="476">
        <v>1.7851651E-9</v>
      </c>
      <c r="AL59" s="476">
        <v>6.2880911000000003E-7</v>
      </c>
      <c r="AM59" s="476">
        <v>-9.4778437000000004E-10</v>
      </c>
      <c r="AN59" s="476">
        <v>1.0285188E-10</v>
      </c>
      <c r="AO59" s="476">
        <v>4.0309118000000003E-6</v>
      </c>
      <c r="AR59" s="476">
        <v>2.9446275000000001E-5</v>
      </c>
      <c r="AS59" s="476">
        <v>3.4873123000000001E-12</v>
      </c>
      <c r="AT59" s="476">
        <v>8.7213490999999996E-5</v>
      </c>
      <c r="AU59" s="476">
        <v>8.8825404999999999E-13</v>
      </c>
      <c r="AV59" s="476">
        <v>3.7816655999999999E-12</v>
      </c>
      <c r="AW59" s="476">
        <v>1.3895858E-8</v>
      </c>
      <c r="AX59" s="476">
        <v>7.5636168999999998E-6</v>
      </c>
      <c r="AY59" s="476">
        <v>3.1908316E-7</v>
      </c>
      <c r="AZ59" s="476">
        <v>2.8106572999999998E-7</v>
      </c>
      <c r="BA59" s="476">
        <v>1.2174045E-6</v>
      </c>
      <c r="BB59" s="476">
        <v>1.1668398E-8</v>
      </c>
      <c r="BC59" s="476">
        <v>1.1334960999999999E-7</v>
      </c>
      <c r="BD59" s="476">
        <v>1.0609801E-7</v>
      </c>
      <c r="BE59" s="476">
        <v>4.8975052000000002E-11</v>
      </c>
      <c r="BF59" s="476">
        <v>2.5571681000000002E-6</v>
      </c>
      <c r="BH59" s="476">
        <v>8.7498471000000007E-6</v>
      </c>
      <c r="BI59" s="476">
        <v>1.4626034E-12</v>
      </c>
      <c r="BJ59" s="476">
        <v>1.8075381E-6</v>
      </c>
      <c r="BK59" s="476">
        <v>9.6944508999999994E-15</v>
      </c>
      <c r="BL59" s="476">
        <v>1.8551251E-13</v>
      </c>
      <c r="BM59" s="476">
        <v>1.0544588E-8</v>
      </c>
      <c r="BN59" s="476">
        <v>5.0268744999999997E-7</v>
      </c>
      <c r="BO59" s="476">
        <v>2.1022747E-7</v>
      </c>
      <c r="BP59" s="476">
        <v>3.0267571999999999E-7</v>
      </c>
      <c r="BQ59" s="476">
        <v>8.2828592000000004E-7</v>
      </c>
      <c r="BR59" s="476">
        <v>4.1930043999999997E-11</v>
      </c>
      <c r="BS59" s="476">
        <v>7.4484624999999998E-8</v>
      </c>
      <c r="BT59" s="476">
        <v>1.9407395E-10</v>
      </c>
      <c r="BU59" s="476">
        <v>1.6110061E-12</v>
      </c>
      <c r="BV59" s="476">
        <v>5.7397748999999998E-8</v>
      </c>
      <c r="BX59" s="262"/>
      <c r="BY59" s="336">
        <f t="shared" si="41"/>
        <v>0</v>
      </c>
      <c r="BZ59" s="336">
        <f t="shared" si="42"/>
        <v>0</v>
      </c>
      <c r="CA59" s="336">
        <f t="shared" si="43"/>
        <v>0</v>
      </c>
      <c r="CB59" s="336">
        <f t="shared" si="44"/>
        <v>0</v>
      </c>
      <c r="CC59" s="336">
        <f t="shared" si="45"/>
        <v>0</v>
      </c>
      <c r="CD59" s="336">
        <f t="shared" si="46"/>
        <v>0</v>
      </c>
      <c r="CE59" s="336">
        <f t="shared" si="47"/>
        <v>0</v>
      </c>
      <c r="CF59" s="336">
        <f t="shared" si="48"/>
        <v>0</v>
      </c>
      <c r="CG59" s="336">
        <f t="shared" si="49"/>
        <v>0</v>
      </c>
      <c r="CH59" s="336">
        <f t="shared" si="50"/>
        <v>0</v>
      </c>
      <c r="CI59" s="336">
        <f t="shared" si="51"/>
        <v>0</v>
      </c>
      <c r="CJ59" s="336">
        <f t="shared" si="52"/>
        <v>0</v>
      </c>
      <c r="CK59" s="336">
        <f t="shared" si="53"/>
        <v>0</v>
      </c>
      <c r="CL59" s="336">
        <f t="shared" si="54"/>
        <v>0</v>
      </c>
      <c r="CM59" s="336">
        <f t="shared" si="55"/>
        <v>0</v>
      </c>
      <c r="CN59" s="336"/>
      <c r="CO59" s="336"/>
      <c r="CP59" s="336">
        <f t="shared" si="92"/>
        <v>0</v>
      </c>
      <c r="CQ59" s="336">
        <f t="shared" si="93"/>
        <v>0</v>
      </c>
      <c r="CR59" s="336">
        <f t="shared" si="94"/>
        <v>0</v>
      </c>
      <c r="CS59" s="336">
        <f t="shared" si="95"/>
        <v>0</v>
      </c>
      <c r="CT59" s="336">
        <f t="shared" si="96"/>
        <v>0</v>
      </c>
      <c r="CU59" s="336">
        <f t="shared" si="97"/>
        <v>0</v>
      </c>
      <c r="CV59" s="336">
        <f t="shared" si="98"/>
        <v>0</v>
      </c>
      <c r="CW59" s="336">
        <f t="shared" si="99"/>
        <v>0</v>
      </c>
      <c r="CX59" s="336">
        <f t="shared" si="100"/>
        <v>0</v>
      </c>
      <c r="CY59" s="336">
        <f t="shared" si="101"/>
        <v>0</v>
      </c>
      <c r="CZ59" s="336">
        <f t="shared" si="102"/>
        <v>0</v>
      </c>
      <c r="DA59" s="336">
        <f t="shared" si="103"/>
        <v>0</v>
      </c>
      <c r="DB59" s="336">
        <f t="shared" si="104"/>
        <v>0</v>
      </c>
      <c r="DC59" s="336">
        <f t="shared" si="105"/>
        <v>0</v>
      </c>
      <c r="DD59" s="336">
        <f t="shared" si="106"/>
        <v>0</v>
      </c>
      <c r="DE59" s="336"/>
      <c r="DF59" s="480"/>
      <c r="DG59" s="336">
        <f t="shared" si="107"/>
        <v>0</v>
      </c>
      <c r="DH59" s="336">
        <f t="shared" si="108"/>
        <v>0</v>
      </c>
      <c r="DI59" s="336">
        <f t="shared" si="109"/>
        <v>0</v>
      </c>
      <c r="DJ59" s="336">
        <f t="shared" si="110"/>
        <v>0</v>
      </c>
      <c r="DK59" s="336">
        <f t="shared" si="111"/>
        <v>0</v>
      </c>
      <c r="DL59" s="336">
        <f t="shared" si="112"/>
        <v>0</v>
      </c>
      <c r="DM59" s="336">
        <f t="shared" si="113"/>
        <v>0</v>
      </c>
      <c r="DN59" s="336">
        <f t="shared" si="114"/>
        <v>0</v>
      </c>
      <c r="DO59" s="336">
        <f t="shared" si="115"/>
        <v>0</v>
      </c>
      <c r="DP59" s="336">
        <f t="shared" si="116"/>
        <v>0</v>
      </c>
      <c r="DQ59" s="336">
        <f t="shared" si="117"/>
        <v>0</v>
      </c>
      <c r="DR59" s="336">
        <f t="shared" si="118"/>
        <v>0</v>
      </c>
      <c r="DS59" s="336">
        <f t="shared" si="119"/>
        <v>0</v>
      </c>
      <c r="DT59" s="336">
        <f t="shared" si="120"/>
        <v>0</v>
      </c>
      <c r="DU59" s="336">
        <f t="shared" si="121"/>
        <v>0</v>
      </c>
    </row>
    <row r="60" spans="1:125" s="166" customFormat="1" ht="15.75" customHeight="1" x14ac:dyDescent="0.25">
      <c r="A60" s="165">
        <f>'2.Data entry'!B60</f>
        <v>0</v>
      </c>
      <c r="B60" s="303" t="str">
        <f>'2.Data entry'!C60</f>
        <v>Roll paper towels</v>
      </c>
      <c r="C60" s="165" t="str">
        <f>'2.Data entry'!E60</f>
        <v>kg</v>
      </c>
      <c r="D60" s="304">
        <f>'2.Data entry'!F60</f>
        <v>0</v>
      </c>
      <c r="E60" s="329">
        <f>'2.Data entry'!G60*$D60</f>
        <v>0</v>
      </c>
      <c r="F60" s="329">
        <f>'2.Data entry'!H60*$D60</f>
        <v>0</v>
      </c>
      <c r="G60" s="329">
        <f>'2.Data entry'!I60*$D60</f>
        <v>0</v>
      </c>
      <c r="H60" s="306"/>
      <c r="I60" s="262"/>
      <c r="J60" s="476">
        <v>2.1306845999999999</v>
      </c>
      <c r="K60" s="476">
        <v>1.2424501E-7</v>
      </c>
      <c r="L60" s="476">
        <v>12.832402999999999</v>
      </c>
      <c r="M60" s="476">
        <v>8.8583269000000003E-8</v>
      </c>
      <c r="N60" s="476">
        <v>2.3801807E-6</v>
      </c>
      <c r="O60" s="476">
        <v>1.4309474E-3</v>
      </c>
      <c r="P60" s="476">
        <v>9.3896356E-2</v>
      </c>
      <c r="Q60" s="476">
        <v>4.4942873000000001E-3</v>
      </c>
      <c r="R60" s="476">
        <v>9.1275018999999995E-3</v>
      </c>
      <c r="S60" s="476">
        <v>2.0882472999999999E-2</v>
      </c>
      <c r="T60" s="476">
        <v>1.0187038E-3</v>
      </c>
      <c r="U60" s="476">
        <v>2.5848358E-3</v>
      </c>
      <c r="V60" s="476">
        <v>1.5207291E-2</v>
      </c>
      <c r="W60" s="476">
        <v>1.0311956E-5</v>
      </c>
      <c r="X60" s="476">
        <v>2.6789952000000001</v>
      </c>
      <c r="Y60" s="307"/>
      <c r="Z60" s="308"/>
      <c r="AA60" s="476">
        <v>4.0287809999999999E-4</v>
      </c>
      <c r="AB60" s="476">
        <v>7.3969196999999999E-11</v>
      </c>
      <c r="AC60" s="476">
        <v>7.9212426999999996E-4</v>
      </c>
      <c r="AD60" s="476">
        <v>3.6139881E-13</v>
      </c>
      <c r="AE60" s="476">
        <v>3.9286556000000003E-11</v>
      </c>
      <c r="AF60" s="476">
        <v>1.0722445E-7</v>
      </c>
      <c r="AG60" s="476">
        <v>2.5670751000000001E-5</v>
      </c>
      <c r="AH60" s="476">
        <v>1.7795671E-6</v>
      </c>
      <c r="AI60" s="476">
        <v>1.7415612000000001E-6</v>
      </c>
      <c r="AJ60" s="476">
        <v>6.9247144999999996E-6</v>
      </c>
      <c r="AK60" s="476">
        <v>1.7851651E-9</v>
      </c>
      <c r="AL60" s="476">
        <v>6.2880911000000003E-7</v>
      </c>
      <c r="AM60" s="476">
        <v>-9.4778437000000004E-10</v>
      </c>
      <c r="AN60" s="476">
        <v>1.0285188E-10</v>
      </c>
      <c r="AO60" s="476">
        <v>4.0309118000000003E-6</v>
      </c>
      <c r="AR60" s="476">
        <v>2.9446275000000001E-5</v>
      </c>
      <c r="AS60" s="476">
        <v>3.4873123000000001E-12</v>
      </c>
      <c r="AT60" s="476">
        <v>8.7213490999999996E-5</v>
      </c>
      <c r="AU60" s="476">
        <v>8.8825404999999999E-13</v>
      </c>
      <c r="AV60" s="476">
        <v>3.7816655999999999E-12</v>
      </c>
      <c r="AW60" s="476">
        <v>1.3895858E-8</v>
      </c>
      <c r="AX60" s="476">
        <v>7.5636168999999998E-6</v>
      </c>
      <c r="AY60" s="476">
        <v>3.1908316E-7</v>
      </c>
      <c r="AZ60" s="476">
        <v>2.8106572999999998E-7</v>
      </c>
      <c r="BA60" s="476">
        <v>1.2174045E-6</v>
      </c>
      <c r="BB60" s="476">
        <v>1.1668398E-8</v>
      </c>
      <c r="BC60" s="476">
        <v>1.1334960999999999E-7</v>
      </c>
      <c r="BD60" s="476">
        <v>1.0609801E-7</v>
      </c>
      <c r="BE60" s="476">
        <v>4.8975052000000002E-11</v>
      </c>
      <c r="BF60" s="476">
        <v>2.5571681000000002E-6</v>
      </c>
      <c r="BH60" s="476">
        <v>8.7498471000000007E-6</v>
      </c>
      <c r="BI60" s="476">
        <v>1.4626034E-12</v>
      </c>
      <c r="BJ60" s="476">
        <v>1.8075381E-6</v>
      </c>
      <c r="BK60" s="476">
        <v>9.6944508999999994E-15</v>
      </c>
      <c r="BL60" s="476">
        <v>1.8551251E-13</v>
      </c>
      <c r="BM60" s="476">
        <v>1.0544588E-8</v>
      </c>
      <c r="BN60" s="476">
        <v>5.0268744999999997E-7</v>
      </c>
      <c r="BO60" s="476">
        <v>2.1022747E-7</v>
      </c>
      <c r="BP60" s="476">
        <v>3.0267571999999999E-7</v>
      </c>
      <c r="BQ60" s="476">
        <v>8.2828592000000004E-7</v>
      </c>
      <c r="BR60" s="476">
        <v>4.1930043999999997E-11</v>
      </c>
      <c r="BS60" s="476">
        <v>7.4484624999999998E-8</v>
      </c>
      <c r="BT60" s="476">
        <v>1.9407395E-10</v>
      </c>
      <c r="BU60" s="476">
        <v>1.6110061E-12</v>
      </c>
      <c r="BV60" s="476">
        <v>5.7397748999999998E-8</v>
      </c>
      <c r="BX60" s="262"/>
      <c r="BY60" s="336">
        <f t="shared" si="41"/>
        <v>0</v>
      </c>
      <c r="BZ60" s="336">
        <f t="shared" si="42"/>
        <v>0</v>
      </c>
      <c r="CA60" s="336">
        <f t="shared" si="43"/>
        <v>0</v>
      </c>
      <c r="CB60" s="336">
        <f t="shared" si="44"/>
        <v>0</v>
      </c>
      <c r="CC60" s="336">
        <f t="shared" si="45"/>
        <v>0</v>
      </c>
      <c r="CD60" s="336">
        <f t="shared" si="46"/>
        <v>0</v>
      </c>
      <c r="CE60" s="336">
        <f t="shared" si="47"/>
        <v>0</v>
      </c>
      <c r="CF60" s="336">
        <f t="shared" si="48"/>
        <v>0</v>
      </c>
      <c r="CG60" s="336">
        <f t="shared" si="49"/>
        <v>0</v>
      </c>
      <c r="CH60" s="336">
        <f t="shared" si="50"/>
        <v>0</v>
      </c>
      <c r="CI60" s="336">
        <f t="shared" si="51"/>
        <v>0</v>
      </c>
      <c r="CJ60" s="336">
        <f t="shared" si="52"/>
        <v>0</v>
      </c>
      <c r="CK60" s="336">
        <f t="shared" si="53"/>
        <v>0</v>
      </c>
      <c r="CL60" s="336">
        <f t="shared" si="54"/>
        <v>0</v>
      </c>
      <c r="CM60" s="336">
        <f t="shared" si="55"/>
        <v>0</v>
      </c>
      <c r="CN60" s="336"/>
      <c r="CO60" s="336"/>
      <c r="CP60" s="336">
        <f t="shared" si="92"/>
        <v>0</v>
      </c>
      <c r="CQ60" s="336">
        <f t="shared" si="93"/>
        <v>0</v>
      </c>
      <c r="CR60" s="336">
        <f t="shared" si="94"/>
        <v>0</v>
      </c>
      <c r="CS60" s="336">
        <f t="shared" si="95"/>
        <v>0</v>
      </c>
      <c r="CT60" s="336">
        <f t="shared" si="96"/>
        <v>0</v>
      </c>
      <c r="CU60" s="336">
        <f t="shared" si="97"/>
        <v>0</v>
      </c>
      <c r="CV60" s="336">
        <f t="shared" si="98"/>
        <v>0</v>
      </c>
      <c r="CW60" s="336">
        <f t="shared" si="99"/>
        <v>0</v>
      </c>
      <c r="CX60" s="336">
        <f t="shared" si="100"/>
        <v>0</v>
      </c>
      <c r="CY60" s="336">
        <f t="shared" si="101"/>
        <v>0</v>
      </c>
      <c r="CZ60" s="336">
        <f t="shared" si="102"/>
        <v>0</v>
      </c>
      <c r="DA60" s="336">
        <f t="shared" si="103"/>
        <v>0</v>
      </c>
      <c r="DB60" s="336">
        <f t="shared" si="104"/>
        <v>0</v>
      </c>
      <c r="DC60" s="336">
        <f t="shared" si="105"/>
        <v>0</v>
      </c>
      <c r="DD60" s="336">
        <f t="shared" si="106"/>
        <v>0</v>
      </c>
      <c r="DE60" s="336"/>
      <c r="DF60" s="480"/>
      <c r="DG60" s="336">
        <f t="shared" si="107"/>
        <v>0</v>
      </c>
      <c r="DH60" s="336">
        <f t="shared" si="108"/>
        <v>0</v>
      </c>
      <c r="DI60" s="336">
        <f t="shared" si="109"/>
        <v>0</v>
      </c>
      <c r="DJ60" s="336">
        <f t="shared" si="110"/>
        <v>0</v>
      </c>
      <c r="DK60" s="336">
        <f t="shared" si="111"/>
        <v>0</v>
      </c>
      <c r="DL60" s="336">
        <f t="shared" si="112"/>
        <v>0</v>
      </c>
      <c r="DM60" s="336">
        <f t="shared" si="113"/>
        <v>0</v>
      </c>
      <c r="DN60" s="336">
        <f t="shared" si="114"/>
        <v>0</v>
      </c>
      <c r="DO60" s="336">
        <f t="shared" si="115"/>
        <v>0</v>
      </c>
      <c r="DP60" s="336">
        <f t="shared" si="116"/>
        <v>0</v>
      </c>
      <c r="DQ60" s="336">
        <f t="shared" si="117"/>
        <v>0</v>
      </c>
      <c r="DR60" s="336">
        <f t="shared" si="118"/>
        <v>0</v>
      </c>
      <c r="DS60" s="336">
        <f t="shared" si="119"/>
        <v>0</v>
      </c>
      <c r="DT60" s="336">
        <f t="shared" si="120"/>
        <v>0</v>
      </c>
      <c r="DU60" s="336">
        <f t="shared" si="121"/>
        <v>0</v>
      </c>
    </row>
    <row r="61" spans="1:125" s="166" customFormat="1" ht="15.75" customHeight="1" x14ac:dyDescent="0.25">
      <c r="A61" s="165">
        <f>'2.Data entry'!B61</f>
        <v>0</v>
      </c>
      <c r="B61" s="303" t="str">
        <f>'2.Data entry'!C61</f>
        <v>Other (please, specify in Notes)</v>
      </c>
      <c r="C61" s="165" t="str">
        <f>'2.Data entry'!E61</f>
        <v>kg</v>
      </c>
      <c r="D61" s="304">
        <f>'2.Data entry'!F61</f>
        <v>0</v>
      </c>
      <c r="E61" s="329">
        <f>'2.Data entry'!G61*$D61</f>
        <v>0</v>
      </c>
      <c r="F61" s="329">
        <f>'2.Data entry'!H61*$D61</f>
        <v>0</v>
      </c>
      <c r="G61" s="329">
        <f>'2.Data entry'!I61*$D61</f>
        <v>0</v>
      </c>
      <c r="H61" s="306"/>
      <c r="I61" s="262"/>
      <c r="J61" s="307"/>
      <c r="K61" s="307"/>
      <c r="L61" s="307"/>
      <c r="M61" s="307"/>
      <c r="N61" s="307"/>
      <c r="O61" s="307"/>
      <c r="P61" s="307"/>
      <c r="Q61" s="307"/>
      <c r="R61" s="307"/>
      <c r="S61" s="307"/>
      <c r="T61" s="307"/>
      <c r="U61" s="307"/>
      <c r="V61" s="307"/>
      <c r="W61" s="307"/>
      <c r="X61" s="307"/>
      <c r="Y61" s="307"/>
      <c r="Z61" s="308"/>
      <c r="AA61" s="476">
        <v>4.0287809999999999E-4</v>
      </c>
      <c r="AB61" s="476">
        <v>7.3969196999999999E-11</v>
      </c>
      <c r="AC61" s="476">
        <v>7.9212426999999996E-4</v>
      </c>
      <c r="AD61" s="476">
        <v>3.6139881E-13</v>
      </c>
      <c r="AE61" s="476">
        <v>3.9286556000000003E-11</v>
      </c>
      <c r="AF61" s="476">
        <v>1.0722445E-7</v>
      </c>
      <c r="AG61" s="476">
        <v>2.5670751000000001E-5</v>
      </c>
      <c r="AH61" s="476">
        <v>1.7795671E-6</v>
      </c>
      <c r="AI61" s="476">
        <v>1.7415612000000001E-6</v>
      </c>
      <c r="AJ61" s="476">
        <v>6.9247144999999996E-6</v>
      </c>
      <c r="AK61" s="476">
        <v>1.7851651E-9</v>
      </c>
      <c r="AL61" s="476">
        <v>6.2880911000000003E-7</v>
      </c>
      <c r="AM61" s="476">
        <v>-9.4778437000000004E-10</v>
      </c>
      <c r="AN61" s="476">
        <v>1.0285188E-10</v>
      </c>
      <c r="AO61" s="476">
        <v>4.0309118000000003E-6</v>
      </c>
      <c r="AR61" s="476">
        <v>2.9446275000000001E-5</v>
      </c>
      <c r="AS61" s="476">
        <v>3.4873123000000001E-12</v>
      </c>
      <c r="AT61" s="476">
        <v>8.7213490999999996E-5</v>
      </c>
      <c r="AU61" s="476">
        <v>8.8825404999999999E-13</v>
      </c>
      <c r="AV61" s="476">
        <v>3.7816655999999999E-12</v>
      </c>
      <c r="AW61" s="476">
        <v>1.3895858E-8</v>
      </c>
      <c r="AX61" s="476">
        <v>7.5636168999999998E-6</v>
      </c>
      <c r="AY61" s="476">
        <v>3.1908316E-7</v>
      </c>
      <c r="AZ61" s="476">
        <v>2.8106572999999998E-7</v>
      </c>
      <c r="BA61" s="476">
        <v>1.2174045E-6</v>
      </c>
      <c r="BB61" s="476">
        <v>1.1668398E-8</v>
      </c>
      <c r="BC61" s="476">
        <v>1.1334960999999999E-7</v>
      </c>
      <c r="BD61" s="476">
        <v>1.0609801E-7</v>
      </c>
      <c r="BE61" s="476">
        <v>4.8975052000000002E-11</v>
      </c>
      <c r="BF61" s="476">
        <v>2.5571681000000002E-6</v>
      </c>
      <c r="BH61" s="476">
        <v>8.7498471000000007E-6</v>
      </c>
      <c r="BI61" s="476">
        <v>1.4626034E-12</v>
      </c>
      <c r="BJ61" s="476">
        <v>1.8075381E-6</v>
      </c>
      <c r="BK61" s="476">
        <v>9.6944508999999994E-15</v>
      </c>
      <c r="BL61" s="476">
        <v>1.8551251E-13</v>
      </c>
      <c r="BM61" s="476">
        <v>1.0544588E-8</v>
      </c>
      <c r="BN61" s="476">
        <v>5.0268744999999997E-7</v>
      </c>
      <c r="BO61" s="476">
        <v>2.1022747E-7</v>
      </c>
      <c r="BP61" s="476">
        <v>3.0267571999999999E-7</v>
      </c>
      <c r="BQ61" s="476">
        <v>8.2828592000000004E-7</v>
      </c>
      <c r="BR61" s="476">
        <v>4.1930043999999997E-11</v>
      </c>
      <c r="BS61" s="476">
        <v>7.4484624999999998E-8</v>
      </c>
      <c r="BT61" s="476">
        <v>1.9407395E-10</v>
      </c>
      <c r="BU61" s="476">
        <v>1.6110061E-12</v>
      </c>
      <c r="BV61" s="476">
        <v>5.7397748999999998E-8</v>
      </c>
      <c r="BX61" s="262"/>
      <c r="BY61" s="336">
        <f t="shared" si="41"/>
        <v>0</v>
      </c>
      <c r="BZ61" s="336">
        <f t="shared" si="42"/>
        <v>0</v>
      </c>
      <c r="CA61" s="336">
        <f t="shared" si="43"/>
        <v>0</v>
      </c>
      <c r="CB61" s="336">
        <f t="shared" si="44"/>
        <v>0</v>
      </c>
      <c r="CC61" s="336">
        <f t="shared" si="45"/>
        <v>0</v>
      </c>
      <c r="CD61" s="336">
        <f t="shared" si="46"/>
        <v>0</v>
      </c>
      <c r="CE61" s="336">
        <f t="shared" si="47"/>
        <v>0</v>
      </c>
      <c r="CF61" s="336">
        <f t="shared" si="48"/>
        <v>0</v>
      </c>
      <c r="CG61" s="336">
        <f t="shared" si="49"/>
        <v>0</v>
      </c>
      <c r="CH61" s="336">
        <f t="shared" si="50"/>
        <v>0</v>
      </c>
      <c r="CI61" s="336">
        <f t="shared" si="51"/>
        <v>0</v>
      </c>
      <c r="CJ61" s="336">
        <f t="shared" si="52"/>
        <v>0</v>
      </c>
      <c r="CK61" s="336">
        <f t="shared" si="53"/>
        <v>0</v>
      </c>
      <c r="CL61" s="336">
        <f t="shared" si="54"/>
        <v>0</v>
      </c>
      <c r="CM61" s="336">
        <f t="shared" si="55"/>
        <v>0</v>
      </c>
      <c r="CN61" s="336"/>
      <c r="CO61" s="336"/>
      <c r="CP61" s="336">
        <f t="shared" si="92"/>
        <v>0</v>
      </c>
      <c r="CQ61" s="336">
        <f t="shared" si="93"/>
        <v>0</v>
      </c>
      <c r="CR61" s="336">
        <f t="shared" si="94"/>
        <v>0</v>
      </c>
      <c r="CS61" s="336">
        <f t="shared" si="95"/>
        <v>0</v>
      </c>
      <c r="CT61" s="336">
        <f t="shared" si="96"/>
        <v>0</v>
      </c>
      <c r="CU61" s="336">
        <f t="shared" si="97"/>
        <v>0</v>
      </c>
      <c r="CV61" s="336">
        <f t="shared" si="98"/>
        <v>0</v>
      </c>
      <c r="CW61" s="336">
        <f t="shared" si="99"/>
        <v>0</v>
      </c>
      <c r="CX61" s="336">
        <f t="shared" si="100"/>
        <v>0</v>
      </c>
      <c r="CY61" s="336">
        <f t="shared" si="101"/>
        <v>0</v>
      </c>
      <c r="CZ61" s="336">
        <f t="shared" si="102"/>
        <v>0</v>
      </c>
      <c r="DA61" s="336">
        <f t="shared" si="103"/>
        <v>0</v>
      </c>
      <c r="DB61" s="336">
        <f t="shared" si="104"/>
        <v>0</v>
      </c>
      <c r="DC61" s="336">
        <f t="shared" si="105"/>
        <v>0</v>
      </c>
      <c r="DD61" s="336">
        <f t="shared" si="106"/>
        <v>0</v>
      </c>
      <c r="DE61" s="336"/>
      <c r="DF61" s="480"/>
      <c r="DG61" s="336">
        <f t="shared" si="107"/>
        <v>0</v>
      </c>
      <c r="DH61" s="336">
        <f t="shared" si="108"/>
        <v>0</v>
      </c>
      <c r="DI61" s="336">
        <f t="shared" si="109"/>
        <v>0</v>
      </c>
      <c r="DJ61" s="336">
        <f t="shared" si="110"/>
        <v>0</v>
      </c>
      <c r="DK61" s="336">
        <f t="shared" si="111"/>
        <v>0</v>
      </c>
      <c r="DL61" s="336">
        <f t="shared" si="112"/>
        <v>0</v>
      </c>
      <c r="DM61" s="336">
        <f t="shared" si="113"/>
        <v>0</v>
      </c>
      <c r="DN61" s="336">
        <f t="shared" si="114"/>
        <v>0</v>
      </c>
      <c r="DO61" s="336">
        <f t="shared" si="115"/>
        <v>0</v>
      </c>
      <c r="DP61" s="336">
        <f t="shared" si="116"/>
        <v>0</v>
      </c>
      <c r="DQ61" s="336">
        <f t="shared" si="117"/>
        <v>0</v>
      </c>
      <c r="DR61" s="336">
        <f t="shared" si="118"/>
        <v>0</v>
      </c>
      <c r="DS61" s="336">
        <f t="shared" si="119"/>
        <v>0</v>
      </c>
      <c r="DT61" s="336">
        <f t="shared" si="120"/>
        <v>0</v>
      </c>
      <c r="DU61" s="336">
        <f t="shared" si="121"/>
        <v>0</v>
      </c>
    </row>
    <row r="62" spans="1:125" s="166" customFormat="1" ht="15.75" customHeight="1" x14ac:dyDescent="0.25">
      <c r="A62" s="165">
        <f>'2.Data entry'!B62</f>
        <v>0</v>
      </c>
      <c r="B62" s="303">
        <f>'2.Data entry'!C62</f>
        <v>0</v>
      </c>
      <c r="C62" s="165" t="str">
        <f>'2.Data entry'!E62</f>
        <v>kg</v>
      </c>
      <c r="D62" s="304">
        <f>'2.Data entry'!F62</f>
        <v>0</v>
      </c>
      <c r="E62" s="329">
        <f>'2.Data entry'!G62*$D62</f>
        <v>0</v>
      </c>
      <c r="F62" s="329">
        <f>'2.Data entry'!H62*$D62</f>
        <v>0</v>
      </c>
      <c r="G62" s="329">
        <f>'2.Data entry'!I62*$D62</f>
        <v>0</v>
      </c>
      <c r="H62" s="306"/>
      <c r="I62" s="262"/>
      <c r="Y62" s="307"/>
      <c r="Z62" s="308"/>
      <c r="AA62" s="476">
        <v>4.0287809999999999E-4</v>
      </c>
      <c r="AB62" s="476">
        <v>7.3969196999999999E-11</v>
      </c>
      <c r="AC62" s="476">
        <v>7.9212426999999996E-4</v>
      </c>
      <c r="AD62" s="476">
        <v>3.6139881E-13</v>
      </c>
      <c r="AE62" s="476">
        <v>3.9286556000000003E-11</v>
      </c>
      <c r="AF62" s="476">
        <v>1.0722445E-7</v>
      </c>
      <c r="AG62" s="476">
        <v>2.5670751000000001E-5</v>
      </c>
      <c r="AH62" s="476">
        <v>1.7795671E-6</v>
      </c>
      <c r="AI62" s="476">
        <v>1.7415612000000001E-6</v>
      </c>
      <c r="AJ62" s="476">
        <v>6.9247144999999996E-6</v>
      </c>
      <c r="AK62" s="476">
        <v>1.7851651E-9</v>
      </c>
      <c r="AL62" s="476">
        <v>6.2880911000000003E-7</v>
      </c>
      <c r="AM62" s="476">
        <v>-9.4778437000000004E-10</v>
      </c>
      <c r="AN62" s="476">
        <v>1.0285188E-10</v>
      </c>
      <c r="AO62" s="476">
        <v>4.0309118000000003E-6</v>
      </c>
      <c r="AR62" s="476">
        <v>2.9446275000000001E-5</v>
      </c>
      <c r="AS62" s="476">
        <v>3.4873123000000001E-12</v>
      </c>
      <c r="AT62" s="476">
        <v>8.7213490999999996E-5</v>
      </c>
      <c r="AU62" s="476">
        <v>8.8825404999999999E-13</v>
      </c>
      <c r="AV62" s="476">
        <v>3.7816655999999999E-12</v>
      </c>
      <c r="AW62" s="476">
        <v>1.3895858E-8</v>
      </c>
      <c r="AX62" s="476">
        <v>7.5636168999999998E-6</v>
      </c>
      <c r="AY62" s="476">
        <v>3.1908316E-7</v>
      </c>
      <c r="AZ62" s="476">
        <v>2.8106572999999998E-7</v>
      </c>
      <c r="BA62" s="476">
        <v>1.2174045E-6</v>
      </c>
      <c r="BB62" s="476">
        <v>1.1668398E-8</v>
      </c>
      <c r="BC62" s="476">
        <v>1.1334960999999999E-7</v>
      </c>
      <c r="BD62" s="476">
        <v>1.0609801E-7</v>
      </c>
      <c r="BE62" s="476">
        <v>4.8975052000000002E-11</v>
      </c>
      <c r="BF62" s="476">
        <v>2.5571681000000002E-6</v>
      </c>
      <c r="BH62" s="476">
        <v>8.7498471000000007E-6</v>
      </c>
      <c r="BI62" s="476">
        <v>1.4626034E-12</v>
      </c>
      <c r="BJ62" s="476">
        <v>1.8075381E-6</v>
      </c>
      <c r="BK62" s="476">
        <v>9.6944508999999994E-15</v>
      </c>
      <c r="BL62" s="476">
        <v>1.8551251E-13</v>
      </c>
      <c r="BM62" s="476">
        <v>1.0544588E-8</v>
      </c>
      <c r="BN62" s="476">
        <v>5.0268744999999997E-7</v>
      </c>
      <c r="BO62" s="476">
        <v>2.1022747E-7</v>
      </c>
      <c r="BP62" s="476">
        <v>3.0267571999999999E-7</v>
      </c>
      <c r="BQ62" s="476">
        <v>8.2828592000000004E-7</v>
      </c>
      <c r="BR62" s="476">
        <v>4.1930043999999997E-11</v>
      </c>
      <c r="BS62" s="476">
        <v>7.4484624999999998E-8</v>
      </c>
      <c r="BT62" s="476">
        <v>1.9407395E-10</v>
      </c>
      <c r="BU62" s="476">
        <v>1.6110061E-12</v>
      </c>
      <c r="BV62" s="476">
        <v>5.7397748999999998E-8</v>
      </c>
      <c r="BX62" s="262"/>
      <c r="BY62" s="336">
        <f t="shared" si="41"/>
        <v>0</v>
      </c>
      <c r="BZ62" s="336">
        <f t="shared" si="42"/>
        <v>0</v>
      </c>
      <c r="CA62" s="336">
        <f t="shared" si="43"/>
        <v>0</v>
      </c>
      <c r="CB62" s="336">
        <f t="shared" si="44"/>
        <v>0</v>
      </c>
      <c r="CC62" s="336">
        <f t="shared" si="45"/>
        <v>0</v>
      </c>
      <c r="CD62" s="336">
        <f t="shared" si="46"/>
        <v>0</v>
      </c>
      <c r="CE62" s="336">
        <f t="shared" si="47"/>
        <v>0</v>
      </c>
      <c r="CF62" s="336">
        <f t="shared" si="48"/>
        <v>0</v>
      </c>
      <c r="CG62" s="336">
        <f t="shared" si="49"/>
        <v>0</v>
      </c>
      <c r="CH62" s="336">
        <f t="shared" si="50"/>
        <v>0</v>
      </c>
      <c r="CI62" s="336">
        <f t="shared" si="51"/>
        <v>0</v>
      </c>
      <c r="CJ62" s="336">
        <f t="shared" si="52"/>
        <v>0</v>
      </c>
      <c r="CK62" s="336">
        <f t="shared" si="53"/>
        <v>0</v>
      </c>
      <c r="CL62" s="336">
        <f t="shared" si="54"/>
        <v>0</v>
      </c>
      <c r="CM62" s="336">
        <f t="shared" si="55"/>
        <v>0</v>
      </c>
      <c r="CN62" s="336"/>
      <c r="CO62" s="336"/>
      <c r="CP62" s="336">
        <f t="shared" si="92"/>
        <v>0</v>
      </c>
      <c r="CQ62" s="336">
        <f t="shared" si="93"/>
        <v>0</v>
      </c>
      <c r="CR62" s="336">
        <f t="shared" si="94"/>
        <v>0</v>
      </c>
      <c r="CS62" s="336">
        <f t="shared" si="95"/>
        <v>0</v>
      </c>
      <c r="CT62" s="336">
        <f t="shared" si="96"/>
        <v>0</v>
      </c>
      <c r="CU62" s="336">
        <f t="shared" si="97"/>
        <v>0</v>
      </c>
      <c r="CV62" s="336">
        <f t="shared" si="98"/>
        <v>0</v>
      </c>
      <c r="CW62" s="336">
        <f t="shared" si="99"/>
        <v>0</v>
      </c>
      <c r="CX62" s="336">
        <f t="shared" si="100"/>
        <v>0</v>
      </c>
      <c r="CY62" s="336">
        <f t="shared" si="101"/>
        <v>0</v>
      </c>
      <c r="CZ62" s="336">
        <f t="shared" si="102"/>
        <v>0</v>
      </c>
      <c r="DA62" s="336">
        <f t="shared" si="103"/>
        <v>0</v>
      </c>
      <c r="DB62" s="336">
        <f t="shared" si="104"/>
        <v>0</v>
      </c>
      <c r="DC62" s="336">
        <f t="shared" si="105"/>
        <v>0</v>
      </c>
      <c r="DD62" s="336">
        <f t="shared" si="106"/>
        <v>0</v>
      </c>
      <c r="DE62" s="336"/>
      <c r="DF62" s="480"/>
      <c r="DG62" s="336">
        <f t="shared" si="107"/>
        <v>0</v>
      </c>
      <c r="DH62" s="336">
        <f t="shared" si="108"/>
        <v>0</v>
      </c>
      <c r="DI62" s="336">
        <f t="shared" si="109"/>
        <v>0</v>
      </c>
      <c r="DJ62" s="336">
        <f t="shared" si="110"/>
        <v>0</v>
      </c>
      <c r="DK62" s="336">
        <f t="shared" si="111"/>
        <v>0</v>
      </c>
      <c r="DL62" s="336">
        <f t="shared" si="112"/>
        <v>0</v>
      </c>
      <c r="DM62" s="336">
        <f t="shared" si="113"/>
        <v>0</v>
      </c>
      <c r="DN62" s="336">
        <f t="shared" si="114"/>
        <v>0</v>
      </c>
      <c r="DO62" s="336">
        <f t="shared" si="115"/>
        <v>0</v>
      </c>
      <c r="DP62" s="336">
        <f t="shared" si="116"/>
        <v>0</v>
      </c>
      <c r="DQ62" s="336">
        <f t="shared" si="117"/>
        <v>0</v>
      </c>
      <c r="DR62" s="336">
        <f t="shared" si="118"/>
        <v>0</v>
      </c>
      <c r="DS62" s="336">
        <f t="shared" si="119"/>
        <v>0</v>
      </c>
      <c r="DT62" s="336">
        <f t="shared" si="120"/>
        <v>0</v>
      </c>
      <c r="DU62" s="336">
        <f t="shared" si="121"/>
        <v>0</v>
      </c>
    </row>
    <row r="63" spans="1:125" s="166" customFormat="1" ht="15.75" customHeight="1" thickBot="1" x14ac:dyDescent="0.3">
      <c r="A63" s="165">
        <f>'2.Data entry'!B63</f>
        <v>0</v>
      </c>
      <c r="B63" s="303">
        <f>'2.Data entry'!C63</f>
        <v>0</v>
      </c>
      <c r="C63" s="165" t="str">
        <f>'2.Data entry'!E63</f>
        <v>kg</v>
      </c>
      <c r="D63" s="304">
        <f>'2.Data entry'!F63</f>
        <v>0</v>
      </c>
      <c r="E63" s="329">
        <f>'2.Data entry'!G63*$D63</f>
        <v>0</v>
      </c>
      <c r="F63" s="329">
        <f>'2.Data entry'!H63*$D63</f>
        <v>0</v>
      </c>
      <c r="G63" s="329">
        <f>'2.Data entry'!I63*$D63</f>
        <v>0</v>
      </c>
      <c r="H63" s="306"/>
      <c r="I63" s="262"/>
      <c r="J63" s="521"/>
      <c r="K63" s="521"/>
      <c r="L63" s="521"/>
      <c r="M63" s="521"/>
      <c r="N63" s="521"/>
      <c r="O63" s="521"/>
      <c r="P63" s="521"/>
      <c r="Q63" s="521"/>
      <c r="R63" s="521"/>
      <c r="S63" s="521"/>
      <c r="T63" s="521"/>
      <c r="U63" s="521"/>
      <c r="V63" s="521"/>
      <c r="W63" s="521"/>
      <c r="X63" s="521"/>
      <c r="Y63" s="310"/>
      <c r="Z63" s="311"/>
      <c r="AA63" s="479">
        <v>4.0287809999999999E-4</v>
      </c>
      <c r="AB63" s="479">
        <v>7.3969196999999999E-11</v>
      </c>
      <c r="AC63" s="479">
        <v>7.9212426999999996E-4</v>
      </c>
      <c r="AD63" s="479">
        <v>3.6139881E-13</v>
      </c>
      <c r="AE63" s="479">
        <v>3.9286556000000003E-11</v>
      </c>
      <c r="AF63" s="479">
        <v>1.0722445E-7</v>
      </c>
      <c r="AG63" s="479">
        <v>2.5670751000000001E-5</v>
      </c>
      <c r="AH63" s="479">
        <v>1.7795671E-6</v>
      </c>
      <c r="AI63" s="479">
        <v>1.7415612000000001E-6</v>
      </c>
      <c r="AJ63" s="479">
        <v>6.9247144999999996E-6</v>
      </c>
      <c r="AK63" s="479">
        <v>1.7851651E-9</v>
      </c>
      <c r="AL63" s="479">
        <v>6.2880911000000003E-7</v>
      </c>
      <c r="AM63" s="479">
        <v>-9.4778437000000004E-10</v>
      </c>
      <c r="AN63" s="479">
        <v>1.0285188E-10</v>
      </c>
      <c r="AO63" s="479">
        <v>4.0309118000000003E-6</v>
      </c>
      <c r="AR63" s="476">
        <v>2.9446275000000001E-5</v>
      </c>
      <c r="AS63" s="476">
        <v>3.4873123000000001E-12</v>
      </c>
      <c r="AT63" s="476">
        <v>8.7213490999999996E-5</v>
      </c>
      <c r="AU63" s="476">
        <v>8.8825404999999999E-13</v>
      </c>
      <c r="AV63" s="476">
        <v>3.7816655999999999E-12</v>
      </c>
      <c r="AW63" s="476">
        <v>1.3895858E-8</v>
      </c>
      <c r="AX63" s="476">
        <v>7.5636168999999998E-6</v>
      </c>
      <c r="AY63" s="476">
        <v>3.1908316E-7</v>
      </c>
      <c r="AZ63" s="476">
        <v>2.8106572999999998E-7</v>
      </c>
      <c r="BA63" s="476">
        <v>1.2174045E-6</v>
      </c>
      <c r="BB63" s="476">
        <v>1.1668398E-8</v>
      </c>
      <c r="BC63" s="476">
        <v>1.1334960999999999E-7</v>
      </c>
      <c r="BD63" s="476">
        <v>1.0609801E-7</v>
      </c>
      <c r="BE63" s="476">
        <v>4.8975052000000002E-11</v>
      </c>
      <c r="BF63" s="476">
        <v>2.5571681000000002E-6</v>
      </c>
      <c r="BH63" s="476">
        <v>8.7498471000000007E-6</v>
      </c>
      <c r="BI63" s="476">
        <v>1.4626034E-12</v>
      </c>
      <c r="BJ63" s="476">
        <v>1.8075381E-6</v>
      </c>
      <c r="BK63" s="476">
        <v>9.6944508999999994E-15</v>
      </c>
      <c r="BL63" s="476">
        <v>1.8551251E-13</v>
      </c>
      <c r="BM63" s="476">
        <v>1.0544588E-8</v>
      </c>
      <c r="BN63" s="476">
        <v>5.0268744999999997E-7</v>
      </c>
      <c r="BO63" s="476">
        <v>2.1022747E-7</v>
      </c>
      <c r="BP63" s="476">
        <v>3.0267571999999999E-7</v>
      </c>
      <c r="BQ63" s="476">
        <v>8.2828592000000004E-7</v>
      </c>
      <c r="BR63" s="476">
        <v>4.1930043999999997E-11</v>
      </c>
      <c r="BS63" s="476">
        <v>7.4484624999999998E-8</v>
      </c>
      <c r="BT63" s="476">
        <v>1.9407395E-10</v>
      </c>
      <c r="BU63" s="476">
        <v>1.6110061E-12</v>
      </c>
      <c r="BV63" s="476">
        <v>5.7397748999999998E-8</v>
      </c>
      <c r="BX63" s="262"/>
      <c r="BY63" s="336">
        <f t="shared" si="41"/>
        <v>0</v>
      </c>
      <c r="BZ63" s="336">
        <f t="shared" si="42"/>
        <v>0</v>
      </c>
      <c r="CA63" s="336">
        <f t="shared" si="43"/>
        <v>0</v>
      </c>
      <c r="CB63" s="336">
        <f t="shared" si="44"/>
        <v>0</v>
      </c>
      <c r="CC63" s="336">
        <f t="shared" si="45"/>
        <v>0</v>
      </c>
      <c r="CD63" s="336">
        <f t="shared" si="46"/>
        <v>0</v>
      </c>
      <c r="CE63" s="336">
        <f t="shared" si="47"/>
        <v>0</v>
      </c>
      <c r="CF63" s="336">
        <f t="shared" si="48"/>
        <v>0</v>
      </c>
      <c r="CG63" s="336">
        <f t="shared" si="49"/>
        <v>0</v>
      </c>
      <c r="CH63" s="336">
        <f t="shared" si="50"/>
        <v>0</v>
      </c>
      <c r="CI63" s="336">
        <f t="shared" si="51"/>
        <v>0</v>
      </c>
      <c r="CJ63" s="336">
        <f t="shared" si="52"/>
        <v>0</v>
      </c>
      <c r="CK63" s="336">
        <f t="shared" si="53"/>
        <v>0</v>
      </c>
      <c r="CL63" s="336">
        <f t="shared" si="54"/>
        <v>0</v>
      </c>
      <c r="CM63" s="336">
        <f t="shared" si="55"/>
        <v>0</v>
      </c>
      <c r="CN63" s="336"/>
      <c r="CO63" s="336"/>
      <c r="CP63" s="336">
        <f t="shared" si="92"/>
        <v>0</v>
      </c>
      <c r="CQ63" s="336">
        <f t="shared" si="93"/>
        <v>0</v>
      </c>
      <c r="CR63" s="336">
        <f t="shared" si="94"/>
        <v>0</v>
      </c>
      <c r="CS63" s="336">
        <f t="shared" si="95"/>
        <v>0</v>
      </c>
      <c r="CT63" s="336">
        <f t="shared" si="96"/>
        <v>0</v>
      </c>
      <c r="CU63" s="336">
        <f t="shared" si="97"/>
        <v>0</v>
      </c>
      <c r="CV63" s="336">
        <f t="shared" si="98"/>
        <v>0</v>
      </c>
      <c r="CW63" s="336">
        <f t="shared" si="99"/>
        <v>0</v>
      </c>
      <c r="CX63" s="336">
        <f t="shared" si="100"/>
        <v>0</v>
      </c>
      <c r="CY63" s="336">
        <f t="shared" si="101"/>
        <v>0</v>
      </c>
      <c r="CZ63" s="336">
        <f t="shared" si="102"/>
        <v>0</v>
      </c>
      <c r="DA63" s="336">
        <f t="shared" si="103"/>
        <v>0</v>
      </c>
      <c r="DB63" s="336">
        <f t="shared" si="104"/>
        <v>0</v>
      </c>
      <c r="DC63" s="336">
        <f t="shared" si="105"/>
        <v>0</v>
      </c>
      <c r="DD63" s="336">
        <f t="shared" si="106"/>
        <v>0</v>
      </c>
      <c r="DE63" s="336"/>
      <c r="DF63" s="480"/>
      <c r="DG63" s="336">
        <f t="shared" si="107"/>
        <v>0</v>
      </c>
      <c r="DH63" s="336">
        <f t="shared" si="108"/>
        <v>0</v>
      </c>
      <c r="DI63" s="336">
        <f t="shared" si="109"/>
        <v>0</v>
      </c>
      <c r="DJ63" s="336">
        <f t="shared" si="110"/>
        <v>0</v>
      </c>
      <c r="DK63" s="336">
        <f t="shared" si="111"/>
        <v>0</v>
      </c>
      <c r="DL63" s="336">
        <f t="shared" si="112"/>
        <v>0</v>
      </c>
      <c r="DM63" s="336">
        <f t="shared" si="113"/>
        <v>0</v>
      </c>
      <c r="DN63" s="336">
        <f t="shared" si="114"/>
        <v>0</v>
      </c>
      <c r="DO63" s="336">
        <f t="shared" si="115"/>
        <v>0</v>
      </c>
      <c r="DP63" s="336">
        <f t="shared" si="116"/>
        <v>0</v>
      </c>
      <c r="DQ63" s="336">
        <f t="shared" si="117"/>
        <v>0</v>
      </c>
      <c r="DR63" s="336">
        <f t="shared" si="118"/>
        <v>0</v>
      </c>
      <c r="DS63" s="336">
        <f t="shared" si="119"/>
        <v>0</v>
      </c>
      <c r="DT63" s="336">
        <f t="shared" si="120"/>
        <v>0</v>
      </c>
      <c r="DU63" s="336">
        <f t="shared" si="121"/>
        <v>0</v>
      </c>
    </row>
    <row r="64" spans="1:125" s="276" customFormat="1" ht="15.75" customHeight="1" thickTop="1" x14ac:dyDescent="0.25">
      <c r="A64" s="362" t="str">
        <f>'2.Data entry'!B64</f>
        <v>12.</v>
      </c>
      <c r="B64" s="423" t="str">
        <f>'2.Data entry'!C64</f>
        <v>Board folders (not recycled paper)</v>
      </c>
      <c r="C64" s="362" t="str">
        <f>'2.Data entry'!E64</f>
        <v>kg</v>
      </c>
      <c r="D64" s="405">
        <f>'2.Data entry'!F64</f>
        <v>0</v>
      </c>
      <c r="E64" s="424">
        <f>'2.Data entry'!G64*$D64</f>
        <v>0</v>
      </c>
      <c r="F64" s="424">
        <f>'2.Data entry'!H64*$D64</f>
        <v>0</v>
      </c>
      <c r="G64" s="424">
        <f>'2.Data entry'!I64*$D64</f>
        <v>0</v>
      </c>
      <c r="H64" s="407"/>
      <c r="I64" s="277"/>
      <c r="J64" s="476">
        <v>3.3048365</v>
      </c>
      <c r="K64" s="476">
        <v>1.1015801E-7</v>
      </c>
      <c r="L64" s="476">
        <v>9.1849018000000004</v>
      </c>
      <c r="M64" s="476">
        <v>9.5745024999999999E-8</v>
      </c>
      <c r="N64" s="476">
        <v>6.60371E-7</v>
      </c>
      <c r="O64" s="476">
        <v>2.5723148999999999E-3</v>
      </c>
      <c r="P64" s="476">
        <v>0.41319214999999998</v>
      </c>
      <c r="Q64" s="476">
        <v>4.6917653999999998E-3</v>
      </c>
      <c r="R64" s="476">
        <v>8.9789262000000009E-3</v>
      </c>
      <c r="S64" s="476">
        <v>1.8594797E-2</v>
      </c>
      <c r="T64" s="476">
        <v>8.8972344000000001E-4</v>
      </c>
      <c r="U64" s="476">
        <v>2.0226854999999999E-3</v>
      </c>
      <c r="V64" s="476">
        <v>-4.5791069999999998E-3</v>
      </c>
      <c r="W64" s="476">
        <v>1.2936627E-5</v>
      </c>
      <c r="X64" s="476">
        <v>8.3903262999999999</v>
      </c>
      <c r="Y64" s="403"/>
      <c r="Z64" s="427"/>
      <c r="AA64" s="476">
        <v>4.0287809999999999E-4</v>
      </c>
      <c r="AB64" s="476">
        <v>7.3969196999999999E-11</v>
      </c>
      <c r="AC64" s="476">
        <v>7.9212426999999996E-4</v>
      </c>
      <c r="AD64" s="476">
        <v>3.6139881E-13</v>
      </c>
      <c r="AE64" s="476">
        <v>3.9286556000000003E-11</v>
      </c>
      <c r="AF64" s="476">
        <v>1.0722445E-7</v>
      </c>
      <c r="AG64" s="476">
        <v>2.5670751000000001E-5</v>
      </c>
      <c r="AH64" s="476">
        <v>1.7795671E-6</v>
      </c>
      <c r="AI64" s="476">
        <v>1.7415612000000001E-6</v>
      </c>
      <c r="AJ64" s="476">
        <v>6.9247144999999996E-6</v>
      </c>
      <c r="AK64" s="476">
        <v>1.7851651E-9</v>
      </c>
      <c r="AL64" s="476">
        <v>6.2880911000000003E-7</v>
      </c>
      <c r="AM64" s="476">
        <v>-9.4778437000000004E-10</v>
      </c>
      <c r="AN64" s="476">
        <v>1.0285188E-10</v>
      </c>
      <c r="AO64" s="476">
        <v>4.0309118000000003E-6</v>
      </c>
      <c r="AR64" s="477">
        <v>2.9446275000000001E-5</v>
      </c>
      <c r="AS64" s="477">
        <v>3.4873123000000001E-12</v>
      </c>
      <c r="AT64" s="477">
        <v>8.7213490999999996E-5</v>
      </c>
      <c r="AU64" s="477">
        <v>8.8825404999999999E-13</v>
      </c>
      <c r="AV64" s="477">
        <v>3.7816655999999999E-12</v>
      </c>
      <c r="AW64" s="477">
        <v>1.3895858E-8</v>
      </c>
      <c r="AX64" s="477">
        <v>7.5636168999999998E-6</v>
      </c>
      <c r="AY64" s="477">
        <v>3.1908316E-7</v>
      </c>
      <c r="AZ64" s="477">
        <v>2.8106572999999998E-7</v>
      </c>
      <c r="BA64" s="477">
        <v>1.2174045E-6</v>
      </c>
      <c r="BB64" s="477">
        <v>1.1668398E-8</v>
      </c>
      <c r="BC64" s="477">
        <v>1.1334960999999999E-7</v>
      </c>
      <c r="BD64" s="477">
        <v>1.0609801E-7</v>
      </c>
      <c r="BE64" s="477">
        <v>4.8975052000000002E-11</v>
      </c>
      <c r="BF64" s="477">
        <v>2.5571681000000002E-6</v>
      </c>
      <c r="BH64" s="477">
        <v>8.7498471000000007E-6</v>
      </c>
      <c r="BI64" s="477">
        <v>1.4626034E-12</v>
      </c>
      <c r="BJ64" s="477">
        <v>1.8075381E-6</v>
      </c>
      <c r="BK64" s="477">
        <v>9.6944508999999994E-15</v>
      </c>
      <c r="BL64" s="477">
        <v>1.8551251E-13</v>
      </c>
      <c r="BM64" s="477">
        <v>1.0544588E-8</v>
      </c>
      <c r="BN64" s="477">
        <v>5.0268744999999997E-7</v>
      </c>
      <c r="BO64" s="477">
        <v>2.1022747E-7</v>
      </c>
      <c r="BP64" s="477">
        <v>3.0267571999999999E-7</v>
      </c>
      <c r="BQ64" s="477">
        <v>8.2828592000000004E-7</v>
      </c>
      <c r="BR64" s="477">
        <v>4.1930043999999997E-11</v>
      </c>
      <c r="BS64" s="477">
        <v>7.4484624999999998E-8</v>
      </c>
      <c r="BT64" s="477">
        <v>1.9407395E-10</v>
      </c>
      <c r="BU64" s="477">
        <v>1.6110061E-12</v>
      </c>
      <c r="BV64" s="477">
        <v>5.7397748999999998E-8</v>
      </c>
      <c r="BW64" s="532"/>
      <c r="BX64" s="277"/>
      <c r="BY64" s="483">
        <f t="shared" ref="BY64:BY110" si="122">(J64*$D64)</f>
        <v>0</v>
      </c>
      <c r="BZ64" s="483">
        <f t="shared" ref="BZ64:BZ110" si="123">(K64*$D64)</f>
        <v>0</v>
      </c>
      <c r="CA64" s="483">
        <f t="shared" ref="CA64:CA110" si="124">(L64*$D64)</f>
        <v>0</v>
      </c>
      <c r="CB64" s="483">
        <f t="shared" ref="CB64:CB110" si="125">(M64*$D64)</f>
        <v>0</v>
      </c>
      <c r="CC64" s="483">
        <f t="shared" ref="CC64:CC110" si="126">(N64*$D64)</f>
        <v>0</v>
      </c>
      <c r="CD64" s="483">
        <f t="shared" ref="CD64:CD110" si="127">(O64*$D64)</f>
        <v>0</v>
      </c>
      <c r="CE64" s="483">
        <f t="shared" ref="CE64:CE110" si="128">(P64*$D64)</f>
        <v>0</v>
      </c>
      <c r="CF64" s="483">
        <f t="shared" ref="CF64:CF110" si="129">(Q64*$D64)</f>
        <v>0</v>
      </c>
      <c r="CG64" s="483">
        <f t="shared" ref="CG64:CG110" si="130">(R64*$D64)</f>
        <v>0</v>
      </c>
      <c r="CH64" s="483">
        <f t="shared" ref="CH64:CH110" si="131">(S64*$D64)</f>
        <v>0</v>
      </c>
      <c r="CI64" s="483">
        <f t="shared" ref="CI64:CI110" si="132">(T64*$D64)</f>
        <v>0</v>
      </c>
      <c r="CJ64" s="483">
        <f t="shared" ref="CJ64:CJ110" si="133">(U64*$D64)</f>
        <v>0</v>
      </c>
      <c r="CK64" s="483">
        <f t="shared" ref="CK64:CK110" si="134">(V64*$D64)</f>
        <v>0</v>
      </c>
      <c r="CL64" s="483">
        <f t="shared" ref="CL64:CL110" si="135">(W64*$D64)</f>
        <v>0</v>
      </c>
      <c r="CM64" s="483">
        <f t="shared" ref="CM64:CM110" si="136">(X64*$D64)</f>
        <v>0</v>
      </c>
      <c r="CN64" s="483"/>
      <c r="CO64" s="483"/>
      <c r="CP64" s="483">
        <f>($E64*AA64)+($F64*AR64)+($G64*BH64)</f>
        <v>0</v>
      </c>
      <c r="CQ64" s="483">
        <f t="shared" si="93"/>
        <v>0</v>
      </c>
      <c r="CR64" s="483">
        <f t="shared" si="94"/>
        <v>0</v>
      </c>
      <c r="CS64" s="483">
        <f t="shared" si="95"/>
        <v>0</v>
      </c>
      <c r="CT64" s="483">
        <f t="shared" si="96"/>
        <v>0</v>
      </c>
      <c r="CU64" s="483">
        <f t="shared" si="97"/>
        <v>0</v>
      </c>
      <c r="CV64" s="483">
        <f t="shared" si="98"/>
        <v>0</v>
      </c>
      <c r="CW64" s="483">
        <f t="shared" si="99"/>
        <v>0</v>
      </c>
      <c r="CX64" s="483">
        <f t="shared" si="100"/>
        <v>0</v>
      </c>
      <c r="CY64" s="483">
        <f t="shared" si="101"/>
        <v>0</v>
      </c>
      <c r="CZ64" s="483">
        <f t="shared" si="102"/>
        <v>0</v>
      </c>
      <c r="DA64" s="483">
        <f t="shared" si="103"/>
        <v>0</v>
      </c>
      <c r="DB64" s="483">
        <f t="shared" si="104"/>
        <v>0</v>
      </c>
      <c r="DC64" s="483">
        <f t="shared" si="105"/>
        <v>0</v>
      </c>
      <c r="DD64" s="483">
        <f t="shared" si="106"/>
        <v>0</v>
      </c>
      <c r="DE64" s="483"/>
      <c r="DF64" s="484"/>
      <c r="DG64" s="483">
        <f t="shared" si="107"/>
        <v>0</v>
      </c>
      <c r="DH64" s="483">
        <f t="shared" si="108"/>
        <v>0</v>
      </c>
      <c r="DI64" s="483">
        <f t="shared" si="109"/>
        <v>0</v>
      </c>
      <c r="DJ64" s="483">
        <f t="shared" si="110"/>
        <v>0</v>
      </c>
      <c r="DK64" s="483">
        <f t="shared" si="111"/>
        <v>0</v>
      </c>
      <c r="DL64" s="483">
        <f t="shared" si="112"/>
        <v>0</v>
      </c>
      <c r="DM64" s="483">
        <f t="shared" si="113"/>
        <v>0</v>
      </c>
      <c r="DN64" s="483">
        <f t="shared" si="114"/>
        <v>0</v>
      </c>
      <c r="DO64" s="483">
        <f t="shared" si="115"/>
        <v>0</v>
      </c>
      <c r="DP64" s="483">
        <f t="shared" si="116"/>
        <v>0</v>
      </c>
      <c r="DQ64" s="483">
        <f t="shared" si="117"/>
        <v>0</v>
      </c>
      <c r="DR64" s="483">
        <f t="shared" si="118"/>
        <v>0</v>
      </c>
      <c r="DS64" s="483">
        <f t="shared" si="119"/>
        <v>0</v>
      </c>
      <c r="DT64" s="483">
        <f t="shared" si="120"/>
        <v>0</v>
      </c>
      <c r="DU64" s="483">
        <f t="shared" si="121"/>
        <v>0</v>
      </c>
    </row>
    <row r="65" spans="1:125" s="166" customFormat="1" ht="15.75" customHeight="1" x14ac:dyDescent="0.25">
      <c r="A65" s="165">
        <f>'2.Data entry'!B65</f>
        <v>0</v>
      </c>
      <c r="B65" s="303" t="str">
        <f>'2.Data entry'!C65</f>
        <v>Board folders (recycled paper)</v>
      </c>
      <c r="C65" s="165" t="str">
        <f>'2.Data entry'!E65</f>
        <v>kg</v>
      </c>
      <c r="D65" s="304">
        <f>'2.Data entry'!F65</f>
        <v>0</v>
      </c>
      <c r="E65" s="329">
        <f>'2.Data entry'!G65*$D65</f>
        <v>0</v>
      </c>
      <c r="F65" s="329">
        <f>'2.Data entry'!H65*$D65</f>
        <v>0</v>
      </c>
      <c r="G65" s="329">
        <f>'2.Data entry'!I65*$D65</f>
        <v>0</v>
      </c>
      <c r="H65" s="306"/>
      <c r="I65" s="262"/>
      <c r="J65" s="476">
        <v>1.9116915000000001</v>
      </c>
      <c r="K65" s="476">
        <v>7.6384047000000003E-8</v>
      </c>
      <c r="L65" s="476">
        <v>7.0824711000000002</v>
      </c>
      <c r="M65" s="476">
        <v>6.3615019999999997E-8</v>
      </c>
      <c r="N65" s="476">
        <v>6.8999959999999999E-7</v>
      </c>
      <c r="O65" s="476">
        <v>7.9628136E-4</v>
      </c>
      <c r="P65" s="476">
        <v>0.26469392000000003</v>
      </c>
      <c r="Q65" s="476">
        <v>3.5202544000000001E-3</v>
      </c>
      <c r="R65" s="476">
        <v>8.2545428000000004E-3</v>
      </c>
      <c r="S65" s="476">
        <v>1.4473949E-2</v>
      </c>
      <c r="T65" s="476">
        <v>7.0201439999999996E-4</v>
      </c>
      <c r="U65" s="476">
        <v>1.5377463999999999E-3</v>
      </c>
      <c r="V65" s="476">
        <v>1.3729889E-2</v>
      </c>
      <c r="W65" s="476">
        <v>3.1217495000000001E-6</v>
      </c>
      <c r="X65" s="476">
        <v>4.0640733000000004</v>
      </c>
      <c r="Y65" s="307"/>
      <c r="Z65" s="308"/>
      <c r="AA65" s="476">
        <v>4.0287809999999999E-4</v>
      </c>
      <c r="AB65" s="476">
        <v>7.3969196999999999E-11</v>
      </c>
      <c r="AC65" s="476">
        <v>7.9212426999999996E-4</v>
      </c>
      <c r="AD65" s="476">
        <v>3.6139881E-13</v>
      </c>
      <c r="AE65" s="476">
        <v>3.9286556000000003E-11</v>
      </c>
      <c r="AF65" s="476">
        <v>1.0722445E-7</v>
      </c>
      <c r="AG65" s="476">
        <v>2.5670751000000001E-5</v>
      </c>
      <c r="AH65" s="476">
        <v>1.7795671E-6</v>
      </c>
      <c r="AI65" s="476">
        <v>1.7415612000000001E-6</v>
      </c>
      <c r="AJ65" s="476">
        <v>6.9247144999999996E-6</v>
      </c>
      <c r="AK65" s="476">
        <v>1.7851651E-9</v>
      </c>
      <c r="AL65" s="476">
        <v>6.2880911000000003E-7</v>
      </c>
      <c r="AM65" s="476">
        <v>-9.4778437000000004E-10</v>
      </c>
      <c r="AN65" s="476">
        <v>1.0285188E-10</v>
      </c>
      <c r="AO65" s="476">
        <v>4.0309118000000003E-6</v>
      </c>
      <c r="AR65" s="478">
        <v>2.9446275000000001E-5</v>
      </c>
      <c r="AS65" s="478">
        <v>3.4873123000000001E-12</v>
      </c>
      <c r="AT65" s="478">
        <v>8.7213490999999996E-5</v>
      </c>
      <c r="AU65" s="478">
        <v>8.8825404999999999E-13</v>
      </c>
      <c r="AV65" s="478">
        <v>3.7816655999999999E-12</v>
      </c>
      <c r="AW65" s="478">
        <v>1.3895858E-8</v>
      </c>
      <c r="AX65" s="478">
        <v>7.5636168999999998E-6</v>
      </c>
      <c r="AY65" s="478">
        <v>3.1908316E-7</v>
      </c>
      <c r="AZ65" s="478">
        <v>2.8106572999999998E-7</v>
      </c>
      <c r="BA65" s="478">
        <v>1.2174045E-6</v>
      </c>
      <c r="BB65" s="478">
        <v>1.1668398E-8</v>
      </c>
      <c r="BC65" s="478">
        <v>1.1334960999999999E-7</v>
      </c>
      <c r="BD65" s="478">
        <v>1.0609801E-7</v>
      </c>
      <c r="BE65" s="478">
        <v>4.8975052000000002E-11</v>
      </c>
      <c r="BF65" s="478">
        <v>2.5571681000000002E-6</v>
      </c>
      <c r="BH65" s="478">
        <v>8.7498471000000007E-6</v>
      </c>
      <c r="BI65" s="478">
        <v>1.4626034E-12</v>
      </c>
      <c r="BJ65" s="478">
        <v>1.8075381E-6</v>
      </c>
      <c r="BK65" s="478">
        <v>9.6944508999999994E-15</v>
      </c>
      <c r="BL65" s="478">
        <v>1.8551251E-13</v>
      </c>
      <c r="BM65" s="478">
        <v>1.0544588E-8</v>
      </c>
      <c r="BN65" s="478">
        <v>5.0268744999999997E-7</v>
      </c>
      <c r="BO65" s="478">
        <v>2.1022747E-7</v>
      </c>
      <c r="BP65" s="478">
        <v>3.0267571999999999E-7</v>
      </c>
      <c r="BQ65" s="478">
        <v>8.2828592000000004E-7</v>
      </c>
      <c r="BR65" s="478">
        <v>4.1930043999999997E-11</v>
      </c>
      <c r="BS65" s="478">
        <v>7.4484624999999998E-8</v>
      </c>
      <c r="BT65" s="478">
        <v>1.9407395E-10</v>
      </c>
      <c r="BU65" s="478">
        <v>1.6110061E-12</v>
      </c>
      <c r="BV65" s="478">
        <v>5.7397748999999998E-8</v>
      </c>
      <c r="BW65" s="533"/>
      <c r="BX65" s="262"/>
      <c r="BY65" s="336">
        <f t="shared" si="122"/>
        <v>0</v>
      </c>
      <c r="BZ65" s="336">
        <f t="shared" si="123"/>
        <v>0</v>
      </c>
      <c r="CA65" s="336">
        <f t="shared" si="124"/>
        <v>0</v>
      </c>
      <c r="CB65" s="336">
        <f t="shared" si="125"/>
        <v>0</v>
      </c>
      <c r="CC65" s="336">
        <f t="shared" si="126"/>
        <v>0</v>
      </c>
      <c r="CD65" s="336">
        <f t="shared" si="127"/>
        <v>0</v>
      </c>
      <c r="CE65" s="336">
        <f t="shared" si="128"/>
        <v>0</v>
      </c>
      <c r="CF65" s="336">
        <f t="shared" si="129"/>
        <v>0</v>
      </c>
      <c r="CG65" s="336">
        <f t="shared" si="130"/>
        <v>0</v>
      </c>
      <c r="CH65" s="336">
        <f t="shared" si="131"/>
        <v>0</v>
      </c>
      <c r="CI65" s="336">
        <f t="shared" si="132"/>
        <v>0</v>
      </c>
      <c r="CJ65" s="336">
        <f t="shared" si="133"/>
        <v>0</v>
      </c>
      <c r="CK65" s="336">
        <f t="shared" si="134"/>
        <v>0</v>
      </c>
      <c r="CL65" s="336">
        <f t="shared" si="135"/>
        <v>0</v>
      </c>
      <c r="CM65" s="336">
        <f t="shared" si="136"/>
        <v>0</v>
      </c>
      <c r="CN65" s="336"/>
      <c r="CO65" s="336"/>
      <c r="CP65" s="336">
        <f t="shared" ref="CP65:CP76" si="137">($E65*AA65)+($F65*AR65)+($G65*BH65)</f>
        <v>0</v>
      </c>
      <c r="CQ65" s="336">
        <f t="shared" ref="CQ65:CQ77" si="138">($E65*AB65)+($F65*AS65)+($G65*BI65)</f>
        <v>0</v>
      </c>
      <c r="CR65" s="336">
        <f t="shared" ref="CR65:CR77" si="139">($E65*AC65)+($F65*AT65)+($G65*BJ65)</f>
        <v>0</v>
      </c>
      <c r="CS65" s="336">
        <f t="shared" ref="CS65:CS77" si="140">($E65*AD65)+($F65*AU65)+($G65*BK65)</f>
        <v>0</v>
      </c>
      <c r="CT65" s="336">
        <f t="shared" ref="CT65:CT77" si="141">($E65*AE65)+($F65*AV65)+($G65*BL65)</f>
        <v>0</v>
      </c>
      <c r="CU65" s="336">
        <f t="shared" ref="CU65:CU77" si="142">($E65*AF65)+($F65*AW65)+($G65*BM65)</f>
        <v>0</v>
      </c>
      <c r="CV65" s="336">
        <f t="shared" ref="CV65:CV77" si="143">($E65*AG65)+($F65*AX65)+($G65*BN65)</f>
        <v>0</v>
      </c>
      <c r="CW65" s="336">
        <f t="shared" ref="CW65:CW77" si="144">($E65*AH65)+($F65*AY65)+($G65*BO65)</f>
        <v>0</v>
      </c>
      <c r="CX65" s="336">
        <f t="shared" ref="CX65:CX77" si="145">($E65*AI65)+($F65*AZ65)+($G65*BP65)</f>
        <v>0</v>
      </c>
      <c r="CY65" s="336">
        <f t="shared" ref="CY65:CY77" si="146">($E65*AJ65)+($F65*BA65)+($G65*BQ65)</f>
        <v>0</v>
      </c>
      <c r="CZ65" s="336">
        <f t="shared" ref="CZ65:CZ77" si="147">($E65*AK65)+($F65*BB65)+($G65*BR65)</f>
        <v>0</v>
      </c>
      <c r="DA65" s="336">
        <f t="shared" ref="DA65:DA77" si="148">($E65*AL65)+($F65*BC65)+($G65*BS65)</f>
        <v>0</v>
      </c>
      <c r="DB65" s="336">
        <f t="shared" ref="DB65:DB77" si="149">($E65*AM65)+($F65*BD65)+($G65*BT65)</f>
        <v>0</v>
      </c>
      <c r="DC65" s="336">
        <f t="shared" ref="DC65:DC77" si="150">($E65*AN65)+($F65*BE65)+($G65*BU65)</f>
        <v>0</v>
      </c>
      <c r="DD65" s="336">
        <f t="shared" ref="DD65:DD77" si="151">($E65*AO65)+($F65*BF65)+($G65*BV65)</f>
        <v>0</v>
      </c>
      <c r="DE65" s="336"/>
      <c r="DF65" s="480"/>
      <c r="DG65" s="336">
        <f t="shared" si="107"/>
        <v>0</v>
      </c>
      <c r="DH65" s="336">
        <f t="shared" si="108"/>
        <v>0</v>
      </c>
      <c r="DI65" s="336">
        <f t="shared" si="109"/>
        <v>0</v>
      </c>
      <c r="DJ65" s="336">
        <f t="shared" si="110"/>
        <v>0</v>
      </c>
      <c r="DK65" s="336">
        <f t="shared" si="111"/>
        <v>0</v>
      </c>
      <c r="DL65" s="336">
        <f t="shared" si="112"/>
        <v>0</v>
      </c>
      <c r="DM65" s="336">
        <f t="shared" si="113"/>
        <v>0</v>
      </c>
      <c r="DN65" s="336">
        <f t="shared" si="114"/>
        <v>0</v>
      </c>
      <c r="DO65" s="336">
        <f t="shared" si="115"/>
        <v>0</v>
      </c>
      <c r="DP65" s="336">
        <f t="shared" si="116"/>
        <v>0</v>
      </c>
      <c r="DQ65" s="336">
        <f t="shared" si="117"/>
        <v>0</v>
      </c>
      <c r="DR65" s="336">
        <f t="shared" si="118"/>
        <v>0</v>
      </c>
      <c r="DS65" s="336">
        <f t="shared" si="119"/>
        <v>0</v>
      </c>
      <c r="DT65" s="336">
        <f t="shared" si="120"/>
        <v>0</v>
      </c>
      <c r="DU65" s="336">
        <f t="shared" si="121"/>
        <v>0</v>
      </c>
    </row>
    <row r="66" spans="1:125" s="166" customFormat="1" ht="15.75" customHeight="1" x14ac:dyDescent="0.25">
      <c r="A66" s="165">
        <f>'2.Data entry'!B66</f>
        <v>0</v>
      </c>
      <c r="B66" s="303" t="str">
        <f>'2.Data entry'!C66</f>
        <v>Plastic folders</v>
      </c>
      <c r="C66" s="165" t="str">
        <f>'2.Data entry'!E66</f>
        <v>kg</v>
      </c>
      <c r="D66" s="304">
        <f>'2.Data entry'!F66</f>
        <v>0</v>
      </c>
      <c r="E66" s="329">
        <f>'2.Data entry'!G66*$D66</f>
        <v>0</v>
      </c>
      <c r="F66" s="329">
        <f>'2.Data entry'!H66*$D66</f>
        <v>0</v>
      </c>
      <c r="G66" s="329">
        <f>'2.Data entry'!I66*$D66</f>
        <v>0</v>
      </c>
      <c r="H66" s="306"/>
      <c r="I66" s="262"/>
      <c r="J66" s="476">
        <v>2.7796997000000001</v>
      </c>
      <c r="K66" s="476">
        <v>4.9759843000000003E-8</v>
      </c>
      <c r="L66" s="476">
        <v>8.5817683000000002</v>
      </c>
      <c r="M66" s="476">
        <v>9.1699747000000003E-8</v>
      </c>
      <c r="N66" s="476">
        <v>2.7396295000000001E-7</v>
      </c>
      <c r="O66" s="476">
        <v>1.4027077E-3</v>
      </c>
      <c r="P66" s="476">
        <v>0.1355826</v>
      </c>
      <c r="Q66" s="476">
        <v>8.5158639999999997E-3</v>
      </c>
      <c r="R66" s="476">
        <v>1.1120569E-2</v>
      </c>
      <c r="S66" s="476">
        <v>2.2305192000000001E-2</v>
      </c>
      <c r="T66" s="476">
        <v>5.7449292999999998E-4</v>
      </c>
      <c r="U66" s="476">
        <v>2.1903129000000001E-3</v>
      </c>
      <c r="V66" s="476">
        <v>4.9280950000000004E-3</v>
      </c>
      <c r="W66" s="476">
        <v>1.2673390000000001E-5</v>
      </c>
      <c r="X66" s="476">
        <v>0.91473857999999997</v>
      </c>
      <c r="Y66" s="307"/>
      <c r="Z66" s="308"/>
      <c r="AA66" s="476">
        <v>4.0287809999999999E-4</v>
      </c>
      <c r="AB66" s="476">
        <v>7.3969196999999999E-11</v>
      </c>
      <c r="AC66" s="476">
        <v>7.9212426999999996E-4</v>
      </c>
      <c r="AD66" s="476">
        <v>3.6139881E-13</v>
      </c>
      <c r="AE66" s="476">
        <v>3.9286556000000003E-11</v>
      </c>
      <c r="AF66" s="476">
        <v>1.0722445E-7</v>
      </c>
      <c r="AG66" s="476">
        <v>2.5670751000000001E-5</v>
      </c>
      <c r="AH66" s="476">
        <v>1.7795671E-6</v>
      </c>
      <c r="AI66" s="476">
        <v>1.7415612000000001E-6</v>
      </c>
      <c r="AJ66" s="476">
        <v>6.9247144999999996E-6</v>
      </c>
      <c r="AK66" s="476">
        <v>1.7851651E-9</v>
      </c>
      <c r="AL66" s="476">
        <v>6.2880911000000003E-7</v>
      </c>
      <c r="AM66" s="476">
        <v>-9.4778437000000004E-10</v>
      </c>
      <c r="AN66" s="476">
        <v>1.0285188E-10</v>
      </c>
      <c r="AO66" s="476">
        <v>4.0309118000000003E-6</v>
      </c>
      <c r="AR66" s="478">
        <v>2.9446275000000001E-5</v>
      </c>
      <c r="AS66" s="478">
        <v>3.4873123000000001E-12</v>
      </c>
      <c r="AT66" s="478">
        <v>8.7213490999999996E-5</v>
      </c>
      <c r="AU66" s="478">
        <v>8.8825404999999999E-13</v>
      </c>
      <c r="AV66" s="478">
        <v>3.7816655999999999E-12</v>
      </c>
      <c r="AW66" s="478">
        <v>1.3895858E-8</v>
      </c>
      <c r="AX66" s="478">
        <v>7.5636168999999998E-6</v>
      </c>
      <c r="AY66" s="478">
        <v>3.1908316E-7</v>
      </c>
      <c r="AZ66" s="478">
        <v>2.8106572999999998E-7</v>
      </c>
      <c r="BA66" s="478">
        <v>1.2174045E-6</v>
      </c>
      <c r="BB66" s="478">
        <v>1.1668398E-8</v>
      </c>
      <c r="BC66" s="478">
        <v>1.1334960999999999E-7</v>
      </c>
      <c r="BD66" s="478">
        <v>1.0609801E-7</v>
      </c>
      <c r="BE66" s="478">
        <v>4.8975052000000002E-11</v>
      </c>
      <c r="BF66" s="478">
        <v>2.5571681000000002E-6</v>
      </c>
      <c r="BH66" s="478">
        <v>8.7498471000000007E-6</v>
      </c>
      <c r="BI66" s="478">
        <v>1.4626034E-12</v>
      </c>
      <c r="BJ66" s="478">
        <v>1.8075381E-6</v>
      </c>
      <c r="BK66" s="478">
        <v>9.6944508999999994E-15</v>
      </c>
      <c r="BL66" s="478">
        <v>1.8551251E-13</v>
      </c>
      <c r="BM66" s="478">
        <v>1.0544588E-8</v>
      </c>
      <c r="BN66" s="478">
        <v>5.0268744999999997E-7</v>
      </c>
      <c r="BO66" s="478">
        <v>2.1022747E-7</v>
      </c>
      <c r="BP66" s="478">
        <v>3.0267571999999999E-7</v>
      </c>
      <c r="BQ66" s="478">
        <v>8.2828592000000004E-7</v>
      </c>
      <c r="BR66" s="478">
        <v>4.1930043999999997E-11</v>
      </c>
      <c r="BS66" s="478">
        <v>7.4484624999999998E-8</v>
      </c>
      <c r="BT66" s="478">
        <v>1.9407395E-10</v>
      </c>
      <c r="BU66" s="478">
        <v>1.6110061E-12</v>
      </c>
      <c r="BV66" s="478">
        <v>5.7397748999999998E-8</v>
      </c>
      <c r="BW66" s="533"/>
      <c r="BX66" s="262"/>
      <c r="BY66" s="336">
        <f t="shared" si="122"/>
        <v>0</v>
      </c>
      <c r="BZ66" s="336">
        <f t="shared" si="123"/>
        <v>0</v>
      </c>
      <c r="CA66" s="336">
        <f t="shared" si="124"/>
        <v>0</v>
      </c>
      <c r="CB66" s="336">
        <f t="shared" si="125"/>
        <v>0</v>
      </c>
      <c r="CC66" s="336">
        <f t="shared" si="126"/>
        <v>0</v>
      </c>
      <c r="CD66" s="336">
        <f t="shared" si="127"/>
        <v>0</v>
      </c>
      <c r="CE66" s="336">
        <f t="shared" si="128"/>
        <v>0</v>
      </c>
      <c r="CF66" s="336">
        <f t="shared" si="129"/>
        <v>0</v>
      </c>
      <c r="CG66" s="336">
        <f t="shared" si="130"/>
        <v>0</v>
      </c>
      <c r="CH66" s="336">
        <f t="shared" si="131"/>
        <v>0</v>
      </c>
      <c r="CI66" s="336">
        <f t="shared" si="132"/>
        <v>0</v>
      </c>
      <c r="CJ66" s="336">
        <f t="shared" si="133"/>
        <v>0</v>
      </c>
      <c r="CK66" s="336">
        <f t="shared" si="134"/>
        <v>0</v>
      </c>
      <c r="CL66" s="336">
        <f t="shared" si="135"/>
        <v>0</v>
      </c>
      <c r="CM66" s="336">
        <f t="shared" si="136"/>
        <v>0</v>
      </c>
      <c r="CN66" s="336"/>
      <c r="CO66" s="336"/>
      <c r="CP66" s="336">
        <f t="shared" si="137"/>
        <v>0</v>
      </c>
      <c r="CQ66" s="336">
        <f t="shared" si="138"/>
        <v>0</v>
      </c>
      <c r="CR66" s="336">
        <f t="shared" si="139"/>
        <v>0</v>
      </c>
      <c r="CS66" s="336">
        <f t="shared" si="140"/>
        <v>0</v>
      </c>
      <c r="CT66" s="336">
        <f t="shared" si="141"/>
        <v>0</v>
      </c>
      <c r="CU66" s="336">
        <f t="shared" si="142"/>
        <v>0</v>
      </c>
      <c r="CV66" s="336">
        <f t="shared" si="143"/>
        <v>0</v>
      </c>
      <c r="CW66" s="336">
        <f t="shared" si="144"/>
        <v>0</v>
      </c>
      <c r="CX66" s="336">
        <f t="shared" si="145"/>
        <v>0</v>
      </c>
      <c r="CY66" s="336">
        <f t="shared" si="146"/>
        <v>0</v>
      </c>
      <c r="CZ66" s="336">
        <f t="shared" si="147"/>
        <v>0</v>
      </c>
      <c r="DA66" s="336">
        <f t="shared" si="148"/>
        <v>0</v>
      </c>
      <c r="DB66" s="336">
        <f t="shared" si="149"/>
        <v>0</v>
      </c>
      <c r="DC66" s="336">
        <f t="shared" si="150"/>
        <v>0</v>
      </c>
      <c r="DD66" s="336">
        <f t="shared" si="151"/>
        <v>0</v>
      </c>
      <c r="DE66" s="336"/>
      <c r="DF66" s="480"/>
      <c r="DG66" s="336">
        <f t="shared" si="107"/>
        <v>0</v>
      </c>
      <c r="DH66" s="336">
        <f t="shared" si="108"/>
        <v>0</v>
      </c>
      <c r="DI66" s="336">
        <f t="shared" si="109"/>
        <v>0</v>
      </c>
      <c r="DJ66" s="336">
        <f t="shared" si="110"/>
        <v>0</v>
      </c>
      <c r="DK66" s="336">
        <f t="shared" si="111"/>
        <v>0</v>
      </c>
      <c r="DL66" s="336">
        <f t="shared" si="112"/>
        <v>0</v>
      </c>
      <c r="DM66" s="336">
        <f t="shared" si="113"/>
        <v>0</v>
      </c>
      <c r="DN66" s="336">
        <f t="shared" si="114"/>
        <v>0</v>
      </c>
      <c r="DO66" s="336">
        <f t="shared" si="115"/>
        <v>0</v>
      </c>
      <c r="DP66" s="336">
        <f t="shared" si="116"/>
        <v>0</v>
      </c>
      <c r="DQ66" s="336">
        <f t="shared" si="117"/>
        <v>0</v>
      </c>
      <c r="DR66" s="336">
        <f t="shared" si="118"/>
        <v>0</v>
      </c>
      <c r="DS66" s="336">
        <f t="shared" si="119"/>
        <v>0</v>
      </c>
      <c r="DT66" s="336">
        <f t="shared" si="120"/>
        <v>0</v>
      </c>
      <c r="DU66" s="336">
        <f t="shared" si="121"/>
        <v>0</v>
      </c>
    </row>
    <row r="67" spans="1:125" s="166" customFormat="1" ht="15.75" customHeight="1" x14ac:dyDescent="0.25">
      <c r="A67" s="165">
        <f>'2.Data entry'!B67</f>
        <v>0</v>
      </c>
      <c r="B67" s="303" t="str">
        <f>'2.Data entry'!C67</f>
        <v>Black toner (normal, not recycled)</v>
      </c>
      <c r="C67" s="165" t="str">
        <f>'2.Data entry'!E67</f>
        <v>n.</v>
      </c>
      <c r="D67" s="304">
        <f>'2.Data entry'!F67</f>
        <v>0</v>
      </c>
      <c r="E67" s="329">
        <f>'2.Data entry'!G67*$H67*D67</f>
        <v>0</v>
      </c>
      <c r="F67" s="329">
        <f>'2.Data entry'!H67*$D67*H67</f>
        <v>0</v>
      </c>
      <c r="G67" s="329">
        <f>'2.Data entry'!I67*$D67*H67</f>
        <v>0</v>
      </c>
      <c r="H67" s="306">
        <v>0.88</v>
      </c>
      <c r="I67" s="262"/>
      <c r="J67" s="476">
        <v>12.311574</v>
      </c>
      <c r="K67" s="476">
        <v>4.4295633000000002E-7</v>
      </c>
      <c r="L67" s="476">
        <v>141.47523000000001</v>
      </c>
      <c r="M67" s="476">
        <v>3.3989595E-6</v>
      </c>
      <c r="N67" s="476">
        <v>2.4317562000000001E-6</v>
      </c>
      <c r="O67" s="476">
        <v>1.0504322E-2</v>
      </c>
      <c r="P67" s="476">
        <v>1.2316514000000001</v>
      </c>
      <c r="Q67" s="476">
        <v>3.4339651999999998E-2</v>
      </c>
      <c r="R67" s="476">
        <v>6.2398995999999998E-2</v>
      </c>
      <c r="S67" s="476">
        <v>0.11945862</v>
      </c>
      <c r="T67" s="476">
        <v>4.7377087999999996E-3</v>
      </c>
      <c r="U67" s="476">
        <v>1.269789E-2</v>
      </c>
      <c r="V67" s="476">
        <v>-0.92635276</v>
      </c>
      <c r="W67" s="476">
        <v>4.9223289999999999E-5</v>
      </c>
      <c r="X67" s="476">
        <v>3.5160304</v>
      </c>
      <c r="Y67" s="307"/>
      <c r="Z67" s="308"/>
      <c r="AA67" s="476">
        <v>4.0287809999999999E-4</v>
      </c>
      <c r="AB67" s="476">
        <v>7.3969196999999999E-11</v>
      </c>
      <c r="AC67" s="476">
        <v>7.9212426999999996E-4</v>
      </c>
      <c r="AD67" s="476">
        <v>3.6139881E-13</v>
      </c>
      <c r="AE67" s="476">
        <v>3.9286556000000003E-11</v>
      </c>
      <c r="AF67" s="476">
        <v>1.0722445E-7</v>
      </c>
      <c r="AG67" s="476">
        <v>2.5670751000000001E-5</v>
      </c>
      <c r="AH67" s="476">
        <v>1.7795671E-6</v>
      </c>
      <c r="AI67" s="476">
        <v>1.7415612000000001E-6</v>
      </c>
      <c r="AJ67" s="476">
        <v>6.9247144999999996E-6</v>
      </c>
      <c r="AK67" s="476">
        <v>1.7851651E-9</v>
      </c>
      <c r="AL67" s="476">
        <v>6.2880911000000003E-7</v>
      </c>
      <c r="AM67" s="476">
        <v>-9.4778437000000004E-10</v>
      </c>
      <c r="AN67" s="476">
        <v>1.0285188E-10</v>
      </c>
      <c r="AO67" s="476">
        <v>4.0309118000000003E-6</v>
      </c>
      <c r="AR67" s="478">
        <v>2.9446275000000001E-5</v>
      </c>
      <c r="AS67" s="478">
        <v>3.4873123000000001E-12</v>
      </c>
      <c r="AT67" s="478">
        <v>8.7213490999999996E-5</v>
      </c>
      <c r="AU67" s="478">
        <v>8.8825404999999999E-13</v>
      </c>
      <c r="AV67" s="478">
        <v>3.7816655999999999E-12</v>
      </c>
      <c r="AW67" s="478">
        <v>1.3895858E-8</v>
      </c>
      <c r="AX67" s="478">
        <v>7.5636168999999998E-6</v>
      </c>
      <c r="AY67" s="478">
        <v>3.1908316E-7</v>
      </c>
      <c r="AZ67" s="478">
        <v>2.8106572999999998E-7</v>
      </c>
      <c r="BA67" s="478">
        <v>1.2174045E-6</v>
      </c>
      <c r="BB67" s="478">
        <v>1.1668398E-8</v>
      </c>
      <c r="BC67" s="478">
        <v>1.1334960999999999E-7</v>
      </c>
      <c r="BD67" s="478">
        <v>1.0609801E-7</v>
      </c>
      <c r="BE67" s="478">
        <v>4.8975052000000002E-11</v>
      </c>
      <c r="BF67" s="478">
        <v>2.5571681000000002E-6</v>
      </c>
      <c r="BH67" s="478">
        <v>8.7498471000000007E-6</v>
      </c>
      <c r="BI67" s="478">
        <v>1.4626034E-12</v>
      </c>
      <c r="BJ67" s="478">
        <v>1.8075381E-6</v>
      </c>
      <c r="BK67" s="478">
        <v>9.6944508999999994E-15</v>
      </c>
      <c r="BL67" s="478">
        <v>1.8551251E-13</v>
      </c>
      <c r="BM67" s="478">
        <v>1.0544588E-8</v>
      </c>
      <c r="BN67" s="478">
        <v>5.0268744999999997E-7</v>
      </c>
      <c r="BO67" s="478">
        <v>2.1022747E-7</v>
      </c>
      <c r="BP67" s="478">
        <v>3.0267571999999999E-7</v>
      </c>
      <c r="BQ67" s="478">
        <v>8.2828592000000004E-7</v>
      </c>
      <c r="BR67" s="478">
        <v>4.1930043999999997E-11</v>
      </c>
      <c r="BS67" s="478">
        <v>7.4484624999999998E-8</v>
      </c>
      <c r="BT67" s="478">
        <v>1.9407395E-10</v>
      </c>
      <c r="BU67" s="478">
        <v>1.6110061E-12</v>
      </c>
      <c r="BV67" s="478">
        <v>5.7397748999999998E-8</v>
      </c>
      <c r="BW67" s="533"/>
      <c r="BX67" s="262"/>
      <c r="BY67" s="336">
        <f t="shared" si="122"/>
        <v>0</v>
      </c>
      <c r="BZ67" s="336">
        <f t="shared" si="123"/>
        <v>0</v>
      </c>
      <c r="CA67" s="336">
        <f t="shared" si="124"/>
        <v>0</v>
      </c>
      <c r="CB67" s="336">
        <f t="shared" si="125"/>
        <v>0</v>
      </c>
      <c r="CC67" s="336">
        <f t="shared" si="126"/>
        <v>0</v>
      </c>
      <c r="CD67" s="336">
        <f t="shared" si="127"/>
        <v>0</v>
      </c>
      <c r="CE67" s="336">
        <f t="shared" si="128"/>
        <v>0</v>
      </c>
      <c r="CF67" s="336">
        <f t="shared" si="129"/>
        <v>0</v>
      </c>
      <c r="CG67" s="336">
        <f t="shared" si="130"/>
        <v>0</v>
      </c>
      <c r="CH67" s="336">
        <f t="shared" si="131"/>
        <v>0</v>
      </c>
      <c r="CI67" s="336">
        <f t="shared" si="132"/>
        <v>0</v>
      </c>
      <c r="CJ67" s="336">
        <f t="shared" si="133"/>
        <v>0</v>
      </c>
      <c r="CK67" s="336">
        <f t="shared" si="134"/>
        <v>0</v>
      </c>
      <c r="CL67" s="336">
        <f t="shared" si="135"/>
        <v>0</v>
      </c>
      <c r="CM67" s="336">
        <f t="shared" si="136"/>
        <v>0</v>
      </c>
      <c r="CN67" s="336"/>
      <c r="CO67" s="336"/>
      <c r="CP67" s="336">
        <f t="shared" si="137"/>
        <v>0</v>
      </c>
      <c r="CQ67" s="336">
        <f t="shared" si="138"/>
        <v>0</v>
      </c>
      <c r="CR67" s="336">
        <f t="shared" si="139"/>
        <v>0</v>
      </c>
      <c r="CS67" s="336">
        <f t="shared" si="140"/>
        <v>0</v>
      </c>
      <c r="CT67" s="336">
        <f t="shared" si="141"/>
        <v>0</v>
      </c>
      <c r="CU67" s="336">
        <f t="shared" si="142"/>
        <v>0</v>
      </c>
      <c r="CV67" s="336">
        <f t="shared" si="143"/>
        <v>0</v>
      </c>
      <c r="CW67" s="336">
        <f t="shared" si="144"/>
        <v>0</v>
      </c>
      <c r="CX67" s="336">
        <f t="shared" si="145"/>
        <v>0</v>
      </c>
      <c r="CY67" s="336">
        <f t="shared" si="146"/>
        <v>0</v>
      </c>
      <c r="CZ67" s="336">
        <f t="shared" si="147"/>
        <v>0</v>
      </c>
      <c r="DA67" s="336">
        <f t="shared" si="148"/>
        <v>0</v>
      </c>
      <c r="DB67" s="336">
        <f t="shared" si="149"/>
        <v>0</v>
      </c>
      <c r="DC67" s="336">
        <f t="shared" si="150"/>
        <v>0</v>
      </c>
      <c r="DD67" s="336">
        <f t="shared" si="151"/>
        <v>0</v>
      </c>
      <c r="DE67" s="336"/>
      <c r="DF67" s="480"/>
      <c r="DG67" s="336">
        <f t="shared" si="107"/>
        <v>0</v>
      </c>
      <c r="DH67" s="336">
        <f t="shared" si="108"/>
        <v>0</v>
      </c>
      <c r="DI67" s="336">
        <f t="shared" si="109"/>
        <v>0</v>
      </c>
      <c r="DJ67" s="336">
        <f t="shared" si="110"/>
        <v>0</v>
      </c>
      <c r="DK67" s="336">
        <f t="shared" si="111"/>
        <v>0</v>
      </c>
      <c r="DL67" s="336">
        <f t="shared" si="112"/>
        <v>0</v>
      </c>
      <c r="DM67" s="336">
        <f t="shared" si="113"/>
        <v>0</v>
      </c>
      <c r="DN67" s="336">
        <f t="shared" si="114"/>
        <v>0</v>
      </c>
      <c r="DO67" s="336">
        <f t="shared" si="115"/>
        <v>0</v>
      </c>
      <c r="DP67" s="336">
        <f t="shared" si="116"/>
        <v>0</v>
      </c>
      <c r="DQ67" s="336">
        <f t="shared" si="117"/>
        <v>0</v>
      </c>
      <c r="DR67" s="336">
        <f t="shared" si="118"/>
        <v>0</v>
      </c>
      <c r="DS67" s="336">
        <f t="shared" si="119"/>
        <v>0</v>
      </c>
      <c r="DT67" s="336">
        <f t="shared" si="120"/>
        <v>0</v>
      </c>
      <c r="DU67" s="336">
        <f t="shared" si="121"/>
        <v>0</v>
      </c>
    </row>
    <row r="68" spans="1:125" s="166" customFormat="1" ht="15.75" customHeight="1" x14ac:dyDescent="0.25">
      <c r="A68" s="165">
        <f>'2.Data entry'!B68</f>
        <v>0</v>
      </c>
      <c r="B68" s="303" t="str">
        <f>'2.Data entry'!C68</f>
        <v>Black toner (recycled)</v>
      </c>
      <c r="C68" s="165" t="str">
        <f>'2.Data entry'!E68</f>
        <v>n.</v>
      </c>
      <c r="D68" s="304">
        <f>'2.Data entry'!F68</f>
        <v>0</v>
      </c>
      <c r="E68" s="329">
        <f>'2.Data entry'!G68*$H68*D68</f>
        <v>0</v>
      </c>
      <c r="F68" s="329">
        <f>'2.Data entry'!H68*$D68*H68</f>
        <v>0</v>
      </c>
      <c r="G68" s="329">
        <f>'2.Data entry'!I68*$D68*H68</f>
        <v>0</v>
      </c>
      <c r="H68" s="306">
        <v>0.88</v>
      </c>
      <c r="I68" s="262"/>
      <c r="J68" s="476">
        <v>10.999521</v>
      </c>
      <c r="K68" s="476">
        <v>3.4372315999999998E-7</v>
      </c>
      <c r="L68" s="476">
        <v>222.41202000000001</v>
      </c>
      <c r="M68" s="476">
        <v>1.7265939E-6</v>
      </c>
      <c r="N68" s="476">
        <v>2.7242309E-6</v>
      </c>
      <c r="O68" s="476">
        <v>6.3774601999999998E-3</v>
      </c>
      <c r="P68" s="476">
        <v>2.1981765000000002</v>
      </c>
      <c r="Q68" s="476">
        <v>2.6638696999999999E-2</v>
      </c>
      <c r="R68" s="476">
        <v>5.0260116000000001E-2</v>
      </c>
      <c r="S68" s="476">
        <v>9.2956113000000007E-2</v>
      </c>
      <c r="T68" s="476">
        <v>5.0107501E-3</v>
      </c>
      <c r="U68" s="476">
        <v>1.0133068E-2</v>
      </c>
      <c r="V68" s="476">
        <v>-0.70558504</v>
      </c>
      <c r="W68" s="476">
        <v>4.9867729000000003E-5</v>
      </c>
      <c r="X68" s="476">
        <v>2.8022231999999998</v>
      </c>
      <c r="Y68" s="307"/>
      <c r="Z68" s="308"/>
      <c r="AA68" s="476">
        <v>4.0287809999999999E-4</v>
      </c>
      <c r="AB68" s="476">
        <v>7.3969196999999999E-11</v>
      </c>
      <c r="AC68" s="476">
        <v>7.9212426999999996E-4</v>
      </c>
      <c r="AD68" s="476">
        <v>3.6139881E-13</v>
      </c>
      <c r="AE68" s="476">
        <v>3.9286556000000003E-11</v>
      </c>
      <c r="AF68" s="476">
        <v>1.0722445E-7</v>
      </c>
      <c r="AG68" s="476">
        <v>2.5670751000000001E-5</v>
      </c>
      <c r="AH68" s="476">
        <v>1.7795671E-6</v>
      </c>
      <c r="AI68" s="476">
        <v>1.7415612000000001E-6</v>
      </c>
      <c r="AJ68" s="476">
        <v>6.9247144999999996E-6</v>
      </c>
      <c r="AK68" s="476">
        <v>1.7851651E-9</v>
      </c>
      <c r="AL68" s="476">
        <v>6.2880911000000003E-7</v>
      </c>
      <c r="AM68" s="476">
        <v>-9.4778437000000004E-10</v>
      </c>
      <c r="AN68" s="476">
        <v>1.0285188E-10</v>
      </c>
      <c r="AO68" s="476">
        <v>4.0309118000000003E-6</v>
      </c>
      <c r="AR68" s="478">
        <v>2.9446275000000001E-5</v>
      </c>
      <c r="AS68" s="478">
        <v>3.4873123000000001E-12</v>
      </c>
      <c r="AT68" s="478">
        <v>8.7213490999999996E-5</v>
      </c>
      <c r="AU68" s="478">
        <v>8.8825404999999999E-13</v>
      </c>
      <c r="AV68" s="478">
        <v>3.7816655999999999E-12</v>
      </c>
      <c r="AW68" s="478">
        <v>1.3895858E-8</v>
      </c>
      <c r="AX68" s="478">
        <v>7.5636168999999998E-6</v>
      </c>
      <c r="AY68" s="478">
        <v>3.1908316E-7</v>
      </c>
      <c r="AZ68" s="478">
        <v>2.8106572999999998E-7</v>
      </c>
      <c r="BA68" s="478">
        <v>1.2174045E-6</v>
      </c>
      <c r="BB68" s="478">
        <v>1.1668398E-8</v>
      </c>
      <c r="BC68" s="478">
        <v>1.1334960999999999E-7</v>
      </c>
      <c r="BD68" s="478">
        <v>1.0609801E-7</v>
      </c>
      <c r="BE68" s="478">
        <v>4.8975052000000002E-11</v>
      </c>
      <c r="BF68" s="478">
        <v>2.5571681000000002E-6</v>
      </c>
      <c r="BH68" s="478">
        <v>8.7498471000000007E-6</v>
      </c>
      <c r="BI68" s="478">
        <v>1.4626034E-12</v>
      </c>
      <c r="BJ68" s="478">
        <v>1.8075381E-6</v>
      </c>
      <c r="BK68" s="478">
        <v>9.6944508999999994E-15</v>
      </c>
      <c r="BL68" s="478">
        <v>1.8551251E-13</v>
      </c>
      <c r="BM68" s="478">
        <v>1.0544588E-8</v>
      </c>
      <c r="BN68" s="478">
        <v>5.0268744999999997E-7</v>
      </c>
      <c r="BO68" s="478">
        <v>2.1022747E-7</v>
      </c>
      <c r="BP68" s="478">
        <v>3.0267571999999999E-7</v>
      </c>
      <c r="BQ68" s="478">
        <v>8.2828592000000004E-7</v>
      </c>
      <c r="BR68" s="478">
        <v>4.1930043999999997E-11</v>
      </c>
      <c r="BS68" s="478">
        <v>7.4484624999999998E-8</v>
      </c>
      <c r="BT68" s="478">
        <v>1.9407395E-10</v>
      </c>
      <c r="BU68" s="478">
        <v>1.6110061E-12</v>
      </c>
      <c r="BV68" s="478">
        <v>5.7397748999999998E-8</v>
      </c>
      <c r="BW68" s="533"/>
      <c r="BX68" s="262"/>
      <c r="BY68" s="336">
        <f t="shared" si="122"/>
        <v>0</v>
      </c>
      <c r="BZ68" s="336">
        <f t="shared" si="123"/>
        <v>0</v>
      </c>
      <c r="CA68" s="336">
        <f t="shared" si="124"/>
        <v>0</v>
      </c>
      <c r="CB68" s="336">
        <f t="shared" si="125"/>
        <v>0</v>
      </c>
      <c r="CC68" s="336">
        <f t="shared" si="126"/>
        <v>0</v>
      </c>
      <c r="CD68" s="336">
        <f t="shared" si="127"/>
        <v>0</v>
      </c>
      <c r="CE68" s="336">
        <f t="shared" si="128"/>
        <v>0</v>
      </c>
      <c r="CF68" s="336">
        <f t="shared" si="129"/>
        <v>0</v>
      </c>
      <c r="CG68" s="336">
        <f t="shared" si="130"/>
        <v>0</v>
      </c>
      <c r="CH68" s="336">
        <f t="shared" si="131"/>
        <v>0</v>
      </c>
      <c r="CI68" s="336">
        <f t="shared" si="132"/>
        <v>0</v>
      </c>
      <c r="CJ68" s="336">
        <f t="shared" si="133"/>
        <v>0</v>
      </c>
      <c r="CK68" s="336">
        <f t="shared" si="134"/>
        <v>0</v>
      </c>
      <c r="CL68" s="336">
        <f t="shared" si="135"/>
        <v>0</v>
      </c>
      <c r="CM68" s="336">
        <f t="shared" si="136"/>
        <v>0</v>
      </c>
      <c r="CN68" s="336"/>
      <c r="CO68" s="336"/>
      <c r="CP68" s="336">
        <f t="shared" si="137"/>
        <v>0</v>
      </c>
      <c r="CQ68" s="336">
        <f t="shared" si="138"/>
        <v>0</v>
      </c>
      <c r="CR68" s="336">
        <f t="shared" si="139"/>
        <v>0</v>
      </c>
      <c r="CS68" s="336">
        <f t="shared" si="140"/>
        <v>0</v>
      </c>
      <c r="CT68" s="336">
        <f t="shared" si="141"/>
        <v>0</v>
      </c>
      <c r="CU68" s="336">
        <f t="shared" si="142"/>
        <v>0</v>
      </c>
      <c r="CV68" s="336">
        <f t="shared" si="143"/>
        <v>0</v>
      </c>
      <c r="CW68" s="336">
        <f t="shared" si="144"/>
        <v>0</v>
      </c>
      <c r="CX68" s="336">
        <f t="shared" si="145"/>
        <v>0</v>
      </c>
      <c r="CY68" s="336">
        <f t="shared" si="146"/>
        <v>0</v>
      </c>
      <c r="CZ68" s="336">
        <f t="shared" si="147"/>
        <v>0</v>
      </c>
      <c r="DA68" s="336">
        <f t="shared" si="148"/>
        <v>0</v>
      </c>
      <c r="DB68" s="336">
        <f t="shared" si="149"/>
        <v>0</v>
      </c>
      <c r="DC68" s="336">
        <f t="shared" si="150"/>
        <v>0</v>
      </c>
      <c r="DD68" s="336">
        <f t="shared" si="151"/>
        <v>0</v>
      </c>
      <c r="DE68" s="336"/>
      <c r="DF68" s="480"/>
      <c r="DG68" s="336">
        <f t="shared" si="107"/>
        <v>0</v>
      </c>
      <c r="DH68" s="336">
        <f t="shared" si="108"/>
        <v>0</v>
      </c>
      <c r="DI68" s="336">
        <f t="shared" si="109"/>
        <v>0</v>
      </c>
      <c r="DJ68" s="336">
        <f t="shared" si="110"/>
        <v>0</v>
      </c>
      <c r="DK68" s="336">
        <f t="shared" si="111"/>
        <v>0</v>
      </c>
      <c r="DL68" s="336">
        <f t="shared" si="112"/>
        <v>0</v>
      </c>
      <c r="DM68" s="336">
        <f t="shared" si="113"/>
        <v>0</v>
      </c>
      <c r="DN68" s="336">
        <f t="shared" si="114"/>
        <v>0</v>
      </c>
      <c r="DO68" s="336">
        <f t="shared" si="115"/>
        <v>0</v>
      </c>
      <c r="DP68" s="336">
        <f t="shared" si="116"/>
        <v>0</v>
      </c>
      <c r="DQ68" s="336">
        <f t="shared" si="117"/>
        <v>0</v>
      </c>
      <c r="DR68" s="336">
        <f t="shared" si="118"/>
        <v>0</v>
      </c>
      <c r="DS68" s="336">
        <f t="shared" si="119"/>
        <v>0</v>
      </c>
      <c r="DT68" s="336">
        <f t="shared" si="120"/>
        <v>0</v>
      </c>
      <c r="DU68" s="336">
        <f t="shared" si="121"/>
        <v>0</v>
      </c>
    </row>
    <row r="69" spans="1:125" s="166" customFormat="1" ht="15.75" customHeight="1" x14ac:dyDescent="0.25">
      <c r="A69" s="165">
        <f>'2.Data entry'!B69</f>
        <v>0</v>
      </c>
      <c r="B69" s="303" t="str">
        <f>'2.Data entry'!C69</f>
        <v>Colour toner  (normal, not recycled)</v>
      </c>
      <c r="C69" s="165" t="str">
        <f>'2.Data entry'!E69</f>
        <v>n.</v>
      </c>
      <c r="D69" s="304">
        <f>'2.Data entry'!F69</f>
        <v>0</v>
      </c>
      <c r="E69" s="329">
        <f>'2.Data entry'!G69*$H69*D69</f>
        <v>0</v>
      </c>
      <c r="F69" s="329">
        <f>'2.Data entry'!H69*$D69*H69</f>
        <v>0</v>
      </c>
      <c r="G69" s="329">
        <f>'2.Data entry'!I69*$D69*H69</f>
        <v>0</v>
      </c>
      <c r="H69" s="306">
        <v>0.88</v>
      </c>
      <c r="I69" s="262"/>
      <c r="J69" s="476">
        <v>12.391088</v>
      </c>
      <c r="K69" s="476">
        <v>4.2120247999999998E-7</v>
      </c>
      <c r="L69" s="476">
        <v>141.69233</v>
      </c>
      <c r="M69" s="476">
        <v>3.4024818000000001E-6</v>
      </c>
      <c r="N69" s="476">
        <v>2.4451431000000002E-6</v>
      </c>
      <c r="O69" s="476">
        <v>1.0528813E-2</v>
      </c>
      <c r="P69" s="476">
        <v>1.2243889999999999</v>
      </c>
      <c r="Q69" s="476">
        <v>3.4843872999999997E-2</v>
      </c>
      <c r="R69" s="476">
        <v>6.2883772000000004E-2</v>
      </c>
      <c r="S69" s="476">
        <v>0.12069270999999999</v>
      </c>
      <c r="T69" s="476">
        <v>4.7346595000000002E-3</v>
      </c>
      <c r="U69" s="476">
        <v>1.2813407000000001E-2</v>
      </c>
      <c r="V69" s="476">
        <v>-0.92584222000000005</v>
      </c>
      <c r="W69" s="476">
        <v>4.9226094000000003E-5</v>
      </c>
      <c r="X69" s="476">
        <v>3.5169663</v>
      </c>
      <c r="Y69" s="307"/>
      <c r="Z69" s="308"/>
      <c r="AA69" s="476">
        <v>4.0287809999999999E-4</v>
      </c>
      <c r="AB69" s="476">
        <v>7.3969196999999999E-11</v>
      </c>
      <c r="AC69" s="476">
        <v>7.9212426999999996E-4</v>
      </c>
      <c r="AD69" s="476">
        <v>3.6139881E-13</v>
      </c>
      <c r="AE69" s="476">
        <v>3.9286556000000003E-11</v>
      </c>
      <c r="AF69" s="476">
        <v>1.0722445E-7</v>
      </c>
      <c r="AG69" s="476">
        <v>2.5670751000000001E-5</v>
      </c>
      <c r="AH69" s="476">
        <v>1.7795671E-6</v>
      </c>
      <c r="AI69" s="476">
        <v>1.7415612000000001E-6</v>
      </c>
      <c r="AJ69" s="476">
        <v>6.9247144999999996E-6</v>
      </c>
      <c r="AK69" s="476">
        <v>1.7851651E-9</v>
      </c>
      <c r="AL69" s="476">
        <v>6.2880911000000003E-7</v>
      </c>
      <c r="AM69" s="476">
        <v>-9.4778437000000004E-10</v>
      </c>
      <c r="AN69" s="476">
        <v>1.0285188E-10</v>
      </c>
      <c r="AO69" s="476">
        <v>4.0309118000000003E-6</v>
      </c>
      <c r="AR69" s="478">
        <v>2.9446275000000001E-5</v>
      </c>
      <c r="AS69" s="478">
        <v>3.4873123000000001E-12</v>
      </c>
      <c r="AT69" s="478">
        <v>8.7213490999999996E-5</v>
      </c>
      <c r="AU69" s="478">
        <v>8.8825404999999999E-13</v>
      </c>
      <c r="AV69" s="478">
        <v>3.7816655999999999E-12</v>
      </c>
      <c r="AW69" s="478">
        <v>1.3895858E-8</v>
      </c>
      <c r="AX69" s="478">
        <v>7.5636168999999998E-6</v>
      </c>
      <c r="AY69" s="478">
        <v>3.1908316E-7</v>
      </c>
      <c r="AZ69" s="478">
        <v>2.8106572999999998E-7</v>
      </c>
      <c r="BA69" s="478">
        <v>1.2174045E-6</v>
      </c>
      <c r="BB69" s="478">
        <v>1.1668398E-8</v>
      </c>
      <c r="BC69" s="478">
        <v>1.1334960999999999E-7</v>
      </c>
      <c r="BD69" s="478">
        <v>1.0609801E-7</v>
      </c>
      <c r="BE69" s="478">
        <v>4.8975052000000002E-11</v>
      </c>
      <c r="BF69" s="478">
        <v>2.5571681000000002E-6</v>
      </c>
      <c r="BH69" s="478">
        <v>8.7498471000000007E-6</v>
      </c>
      <c r="BI69" s="478">
        <v>1.4626034E-12</v>
      </c>
      <c r="BJ69" s="478">
        <v>1.8075381E-6</v>
      </c>
      <c r="BK69" s="478">
        <v>9.6944508999999994E-15</v>
      </c>
      <c r="BL69" s="478">
        <v>1.8551251E-13</v>
      </c>
      <c r="BM69" s="478">
        <v>1.0544588E-8</v>
      </c>
      <c r="BN69" s="478">
        <v>5.0268744999999997E-7</v>
      </c>
      <c r="BO69" s="478">
        <v>2.1022747E-7</v>
      </c>
      <c r="BP69" s="478">
        <v>3.0267571999999999E-7</v>
      </c>
      <c r="BQ69" s="478">
        <v>8.2828592000000004E-7</v>
      </c>
      <c r="BR69" s="478">
        <v>4.1930043999999997E-11</v>
      </c>
      <c r="BS69" s="478">
        <v>7.4484624999999998E-8</v>
      </c>
      <c r="BT69" s="478">
        <v>1.9407395E-10</v>
      </c>
      <c r="BU69" s="478">
        <v>1.6110061E-12</v>
      </c>
      <c r="BV69" s="478">
        <v>5.7397748999999998E-8</v>
      </c>
      <c r="BW69" s="533"/>
      <c r="BX69" s="262"/>
      <c r="BY69" s="336">
        <f t="shared" si="122"/>
        <v>0</v>
      </c>
      <c r="BZ69" s="336">
        <f t="shared" si="123"/>
        <v>0</v>
      </c>
      <c r="CA69" s="336">
        <f t="shared" si="124"/>
        <v>0</v>
      </c>
      <c r="CB69" s="336">
        <f t="shared" si="125"/>
        <v>0</v>
      </c>
      <c r="CC69" s="336">
        <f t="shared" si="126"/>
        <v>0</v>
      </c>
      <c r="CD69" s="336">
        <f t="shared" si="127"/>
        <v>0</v>
      </c>
      <c r="CE69" s="336">
        <f t="shared" si="128"/>
        <v>0</v>
      </c>
      <c r="CF69" s="336">
        <f t="shared" si="129"/>
        <v>0</v>
      </c>
      <c r="CG69" s="336">
        <f t="shared" si="130"/>
        <v>0</v>
      </c>
      <c r="CH69" s="336">
        <f t="shared" si="131"/>
        <v>0</v>
      </c>
      <c r="CI69" s="336">
        <f t="shared" si="132"/>
        <v>0</v>
      </c>
      <c r="CJ69" s="336">
        <f t="shared" si="133"/>
        <v>0</v>
      </c>
      <c r="CK69" s="336">
        <f t="shared" si="134"/>
        <v>0</v>
      </c>
      <c r="CL69" s="336">
        <f t="shared" si="135"/>
        <v>0</v>
      </c>
      <c r="CM69" s="336">
        <f t="shared" si="136"/>
        <v>0</v>
      </c>
      <c r="CN69" s="336"/>
      <c r="CO69" s="336"/>
      <c r="CP69" s="336">
        <f t="shared" si="137"/>
        <v>0</v>
      </c>
      <c r="CQ69" s="336">
        <f t="shared" si="138"/>
        <v>0</v>
      </c>
      <c r="CR69" s="336">
        <f t="shared" si="139"/>
        <v>0</v>
      </c>
      <c r="CS69" s="336">
        <f t="shared" si="140"/>
        <v>0</v>
      </c>
      <c r="CT69" s="336">
        <f t="shared" si="141"/>
        <v>0</v>
      </c>
      <c r="CU69" s="336">
        <f t="shared" si="142"/>
        <v>0</v>
      </c>
      <c r="CV69" s="336">
        <f t="shared" si="143"/>
        <v>0</v>
      </c>
      <c r="CW69" s="336">
        <f t="shared" si="144"/>
        <v>0</v>
      </c>
      <c r="CX69" s="336">
        <f t="shared" si="145"/>
        <v>0</v>
      </c>
      <c r="CY69" s="336">
        <f t="shared" si="146"/>
        <v>0</v>
      </c>
      <c r="CZ69" s="336">
        <f t="shared" si="147"/>
        <v>0</v>
      </c>
      <c r="DA69" s="336">
        <f t="shared" si="148"/>
        <v>0</v>
      </c>
      <c r="DB69" s="336">
        <f t="shared" si="149"/>
        <v>0</v>
      </c>
      <c r="DC69" s="336">
        <f t="shared" si="150"/>
        <v>0</v>
      </c>
      <c r="DD69" s="336">
        <f t="shared" si="151"/>
        <v>0</v>
      </c>
      <c r="DE69" s="336"/>
      <c r="DF69" s="480"/>
      <c r="DG69" s="336">
        <f t="shared" si="107"/>
        <v>0</v>
      </c>
      <c r="DH69" s="336">
        <f t="shared" si="108"/>
        <v>0</v>
      </c>
      <c r="DI69" s="336">
        <f t="shared" si="109"/>
        <v>0</v>
      </c>
      <c r="DJ69" s="336">
        <f t="shared" si="110"/>
        <v>0</v>
      </c>
      <c r="DK69" s="336">
        <f t="shared" si="111"/>
        <v>0</v>
      </c>
      <c r="DL69" s="336">
        <f t="shared" si="112"/>
        <v>0</v>
      </c>
      <c r="DM69" s="336">
        <f t="shared" si="113"/>
        <v>0</v>
      </c>
      <c r="DN69" s="336">
        <f t="shared" si="114"/>
        <v>0</v>
      </c>
      <c r="DO69" s="336">
        <f t="shared" si="115"/>
        <v>0</v>
      </c>
      <c r="DP69" s="336">
        <f t="shared" si="116"/>
        <v>0</v>
      </c>
      <c r="DQ69" s="336">
        <f t="shared" si="117"/>
        <v>0</v>
      </c>
      <c r="DR69" s="336">
        <f t="shared" si="118"/>
        <v>0</v>
      </c>
      <c r="DS69" s="336">
        <f t="shared" si="119"/>
        <v>0</v>
      </c>
      <c r="DT69" s="336">
        <f t="shared" si="120"/>
        <v>0</v>
      </c>
      <c r="DU69" s="336">
        <f t="shared" si="121"/>
        <v>0</v>
      </c>
    </row>
    <row r="70" spans="1:125" s="166" customFormat="1" ht="15.75" customHeight="1" x14ac:dyDescent="0.25">
      <c r="A70" s="165">
        <f>'2.Data entry'!B70</f>
        <v>0</v>
      </c>
      <c r="B70" s="303" t="str">
        <f>'2.Data entry'!C70</f>
        <v>Colour toner (recycled)</v>
      </c>
      <c r="C70" s="165" t="str">
        <f>'2.Data entry'!E70</f>
        <v>n.</v>
      </c>
      <c r="D70" s="304">
        <f>'2.Data entry'!F70</f>
        <v>0</v>
      </c>
      <c r="E70" s="329">
        <f>'2.Data entry'!G70*$H70*D70</f>
        <v>0</v>
      </c>
      <c r="F70" s="329">
        <f>'2.Data entry'!H70*$D70*H70</f>
        <v>0</v>
      </c>
      <c r="G70" s="329">
        <f>'2.Data entry'!I70*$D70*H70</f>
        <v>0</v>
      </c>
      <c r="H70" s="306">
        <v>0.88</v>
      </c>
      <c r="I70" s="262"/>
      <c r="J70" s="476">
        <v>10.322044</v>
      </c>
      <c r="K70" s="476">
        <v>3.2358284000000002E-7</v>
      </c>
      <c r="L70" s="476">
        <v>205.28429</v>
      </c>
      <c r="M70" s="476">
        <v>1.7167742E-6</v>
      </c>
      <c r="N70" s="476">
        <v>2.4377977999999998E-6</v>
      </c>
      <c r="O70" s="476">
        <v>6.3777013999999996E-3</v>
      </c>
      <c r="P70" s="476">
        <v>2.1914813999999998</v>
      </c>
      <c r="Q70" s="476">
        <v>2.6913129000000001E-2</v>
      </c>
      <c r="R70" s="476">
        <v>5.0563399000000002E-2</v>
      </c>
      <c r="S70" s="476">
        <v>9.3426613000000006E-2</v>
      </c>
      <c r="T70" s="476">
        <v>5.0075105999999999E-3</v>
      </c>
      <c r="U70" s="476">
        <v>1.0056404999999999E-2</v>
      </c>
      <c r="V70" s="476">
        <v>-0.70514622999999998</v>
      </c>
      <c r="W70" s="476">
        <v>4.9777132999999998E-5</v>
      </c>
      <c r="X70" s="476">
        <v>2.7972757000000001</v>
      </c>
      <c r="Y70" s="307"/>
      <c r="Z70" s="308"/>
      <c r="AA70" s="476">
        <v>4.0287809999999999E-4</v>
      </c>
      <c r="AB70" s="476">
        <v>7.3969196999999999E-11</v>
      </c>
      <c r="AC70" s="476">
        <v>7.9212426999999996E-4</v>
      </c>
      <c r="AD70" s="476">
        <v>3.6139881E-13</v>
      </c>
      <c r="AE70" s="476">
        <v>3.9286556000000003E-11</v>
      </c>
      <c r="AF70" s="476">
        <v>1.0722445E-7</v>
      </c>
      <c r="AG70" s="476">
        <v>2.5670751000000001E-5</v>
      </c>
      <c r="AH70" s="476">
        <v>1.7795671E-6</v>
      </c>
      <c r="AI70" s="476">
        <v>1.7415612000000001E-6</v>
      </c>
      <c r="AJ70" s="476">
        <v>6.9247144999999996E-6</v>
      </c>
      <c r="AK70" s="476">
        <v>1.7851651E-9</v>
      </c>
      <c r="AL70" s="476">
        <v>6.2880911000000003E-7</v>
      </c>
      <c r="AM70" s="476">
        <v>-9.4778437000000004E-10</v>
      </c>
      <c r="AN70" s="476">
        <v>1.0285188E-10</v>
      </c>
      <c r="AO70" s="476">
        <v>4.0309118000000003E-6</v>
      </c>
      <c r="AR70" s="478">
        <v>2.9446275000000001E-5</v>
      </c>
      <c r="AS70" s="478">
        <v>3.4873123000000001E-12</v>
      </c>
      <c r="AT70" s="478">
        <v>8.7213490999999996E-5</v>
      </c>
      <c r="AU70" s="478">
        <v>8.8825404999999999E-13</v>
      </c>
      <c r="AV70" s="478">
        <v>3.7816655999999999E-12</v>
      </c>
      <c r="AW70" s="478">
        <v>1.3895858E-8</v>
      </c>
      <c r="AX70" s="478">
        <v>7.5636168999999998E-6</v>
      </c>
      <c r="AY70" s="478">
        <v>3.1908316E-7</v>
      </c>
      <c r="AZ70" s="478">
        <v>2.8106572999999998E-7</v>
      </c>
      <c r="BA70" s="478">
        <v>1.2174045E-6</v>
      </c>
      <c r="BB70" s="478">
        <v>1.1668398E-8</v>
      </c>
      <c r="BC70" s="478">
        <v>1.1334960999999999E-7</v>
      </c>
      <c r="BD70" s="478">
        <v>1.0609801E-7</v>
      </c>
      <c r="BE70" s="478">
        <v>4.8975052000000002E-11</v>
      </c>
      <c r="BF70" s="478">
        <v>2.5571681000000002E-6</v>
      </c>
      <c r="BH70" s="478">
        <v>8.7498471000000007E-6</v>
      </c>
      <c r="BI70" s="478">
        <v>1.4626034E-12</v>
      </c>
      <c r="BJ70" s="478">
        <v>1.8075381E-6</v>
      </c>
      <c r="BK70" s="478">
        <v>9.6944508999999994E-15</v>
      </c>
      <c r="BL70" s="478">
        <v>1.8551251E-13</v>
      </c>
      <c r="BM70" s="478">
        <v>1.0544588E-8</v>
      </c>
      <c r="BN70" s="478">
        <v>5.0268744999999997E-7</v>
      </c>
      <c r="BO70" s="478">
        <v>2.1022747E-7</v>
      </c>
      <c r="BP70" s="478">
        <v>3.0267571999999999E-7</v>
      </c>
      <c r="BQ70" s="478">
        <v>8.2828592000000004E-7</v>
      </c>
      <c r="BR70" s="478">
        <v>4.1930043999999997E-11</v>
      </c>
      <c r="BS70" s="478">
        <v>7.4484624999999998E-8</v>
      </c>
      <c r="BT70" s="478">
        <v>1.9407395E-10</v>
      </c>
      <c r="BU70" s="478">
        <v>1.6110061E-12</v>
      </c>
      <c r="BV70" s="478">
        <v>5.7397748999999998E-8</v>
      </c>
      <c r="BW70" s="533"/>
      <c r="BX70" s="262"/>
      <c r="BY70" s="336">
        <f t="shared" si="122"/>
        <v>0</v>
      </c>
      <c r="BZ70" s="336">
        <f t="shared" si="123"/>
        <v>0</v>
      </c>
      <c r="CA70" s="336">
        <f t="shared" si="124"/>
        <v>0</v>
      </c>
      <c r="CB70" s="336">
        <f t="shared" si="125"/>
        <v>0</v>
      </c>
      <c r="CC70" s="336">
        <f t="shared" si="126"/>
        <v>0</v>
      </c>
      <c r="CD70" s="336">
        <f t="shared" si="127"/>
        <v>0</v>
      </c>
      <c r="CE70" s="336">
        <f t="shared" si="128"/>
        <v>0</v>
      </c>
      <c r="CF70" s="336">
        <f t="shared" si="129"/>
        <v>0</v>
      </c>
      <c r="CG70" s="336">
        <f t="shared" si="130"/>
        <v>0</v>
      </c>
      <c r="CH70" s="336">
        <f t="shared" si="131"/>
        <v>0</v>
      </c>
      <c r="CI70" s="336">
        <f t="shared" si="132"/>
        <v>0</v>
      </c>
      <c r="CJ70" s="336">
        <f t="shared" si="133"/>
        <v>0</v>
      </c>
      <c r="CK70" s="336">
        <f t="shared" si="134"/>
        <v>0</v>
      </c>
      <c r="CL70" s="336">
        <f t="shared" si="135"/>
        <v>0</v>
      </c>
      <c r="CM70" s="336">
        <f t="shared" si="136"/>
        <v>0</v>
      </c>
      <c r="CN70" s="336"/>
      <c r="CO70" s="336"/>
      <c r="CP70" s="336">
        <f t="shared" si="137"/>
        <v>0</v>
      </c>
      <c r="CQ70" s="336">
        <f t="shared" si="138"/>
        <v>0</v>
      </c>
      <c r="CR70" s="336">
        <f t="shared" si="139"/>
        <v>0</v>
      </c>
      <c r="CS70" s="336">
        <f t="shared" si="140"/>
        <v>0</v>
      </c>
      <c r="CT70" s="336">
        <f t="shared" si="141"/>
        <v>0</v>
      </c>
      <c r="CU70" s="336">
        <f t="shared" si="142"/>
        <v>0</v>
      </c>
      <c r="CV70" s="336">
        <f t="shared" si="143"/>
        <v>0</v>
      </c>
      <c r="CW70" s="336">
        <f t="shared" si="144"/>
        <v>0</v>
      </c>
      <c r="CX70" s="336">
        <f t="shared" si="145"/>
        <v>0</v>
      </c>
      <c r="CY70" s="336">
        <f t="shared" si="146"/>
        <v>0</v>
      </c>
      <c r="CZ70" s="336">
        <f t="shared" si="147"/>
        <v>0</v>
      </c>
      <c r="DA70" s="336">
        <f t="shared" si="148"/>
        <v>0</v>
      </c>
      <c r="DB70" s="336">
        <f t="shared" si="149"/>
        <v>0</v>
      </c>
      <c r="DC70" s="336">
        <f t="shared" si="150"/>
        <v>0</v>
      </c>
      <c r="DD70" s="336">
        <f t="shared" si="151"/>
        <v>0</v>
      </c>
      <c r="DE70" s="336"/>
      <c r="DF70" s="480"/>
      <c r="DG70" s="336">
        <f t="shared" si="107"/>
        <v>0</v>
      </c>
      <c r="DH70" s="336">
        <f t="shared" si="108"/>
        <v>0</v>
      </c>
      <c r="DI70" s="336">
        <f t="shared" si="109"/>
        <v>0</v>
      </c>
      <c r="DJ70" s="336">
        <f t="shared" si="110"/>
        <v>0</v>
      </c>
      <c r="DK70" s="336">
        <f t="shared" si="111"/>
        <v>0</v>
      </c>
      <c r="DL70" s="336">
        <f t="shared" si="112"/>
        <v>0</v>
      </c>
      <c r="DM70" s="336">
        <f t="shared" si="113"/>
        <v>0</v>
      </c>
      <c r="DN70" s="336">
        <f t="shared" si="114"/>
        <v>0</v>
      </c>
      <c r="DO70" s="336">
        <f t="shared" si="115"/>
        <v>0</v>
      </c>
      <c r="DP70" s="336">
        <f t="shared" si="116"/>
        <v>0</v>
      </c>
      <c r="DQ70" s="336">
        <f t="shared" si="117"/>
        <v>0</v>
      </c>
      <c r="DR70" s="336">
        <f t="shared" si="118"/>
        <v>0</v>
      </c>
      <c r="DS70" s="336">
        <f t="shared" si="119"/>
        <v>0</v>
      </c>
      <c r="DT70" s="336">
        <f t="shared" si="120"/>
        <v>0</v>
      </c>
      <c r="DU70" s="336">
        <f t="shared" si="121"/>
        <v>0</v>
      </c>
    </row>
    <row r="71" spans="1:125" s="166" customFormat="1" ht="15.75" customHeight="1" x14ac:dyDescent="0.25">
      <c r="A71" s="165">
        <f>'2.Data entry'!B71</f>
        <v>0</v>
      </c>
      <c r="B71" s="303" t="str">
        <f>'2.Data entry'!C71</f>
        <v>Black ink-cartridge for printers (not recycled)</v>
      </c>
      <c r="C71" s="165" t="str">
        <f>'2.Data entry'!E71</f>
        <v>n.</v>
      </c>
      <c r="D71" s="304">
        <f>'2.Data entry'!F71</f>
        <v>0</v>
      </c>
      <c r="E71" s="329">
        <f>'2.Data entry'!G71*$H71*D71</f>
        <v>0</v>
      </c>
      <c r="F71" s="329">
        <f>'2.Data entry'!H71*$D71*H71</f>
        <v>0</v>
      </c>
      <c r="G71" s="329">
        <f>'2.Data entry'!I71*$D71*H71</f>
        <v>0</v>
      </c>
      <c r="H71" s="306">
        <v>0.88</v>
      </c>
      <c r="I71" s="262" t="s">
        <v>268</v>
      </c>
      <c r="J71" s="476">
        <v>12.311574</v>
      </c>
      <c r="K71" s="476">
        <v>4.4295633000000002E-7</v>
      </c>
      <c r="L71" s="476">
        <v>141.47523000000001</v>
      </c>
      <c r="M71" s="476">
        <v>3.3989595E-6</v>
      </c>
      <c r="N71" s="476">
        <v>2.4317562000000001E-6</v>
      </c>
      <c r="O71" s="476">
        <v>1.0504322E-2</v>
      </c>
      <c r="P71" s="476">
        <v>1.2316514000000001</v>
      </c>
      <c r="Q71" s="476">
        <v>3.4339651999999998E-2</v>
      </c>
      <c r="R71" s="476">
        <v>6.2398995999999998E-2</v>
      </c>
      <c r="S71" s="476">
        <v>0.11945862</v>
      </c>
      <c r="T71" s="476">
        <v>4.7377087999999996E-3</v>
      </c>
      <c r="U71" s="476">
        <v>1.269789E-2</v>
      </c>
      <c r="V71" s="476">
        <v>-0.92635276</v>
      </c>
      <c r="W71" s="476">
        <v>4.9223289999999999E-5</v>
      </c>
      <c r="X71" s="476">
        <v>3.5160304</v>
      </c>
      <c r="Y71" s="307"/>
      <c r="Z71" s="308"/>
      <c r="AA71" s="478">
        <v>4.0287809999999999E-4</v>
      </c>
      <c r="AB71" s="478">
        <v>7.3969196999999999E-11</v>
      </c>
      <c r="AC71" s="478">
        <v>7.9212426999999996E-4</v>
      </c>
      <c r="AD71" s="478">
        <v>3.6139881E-13</v>
      </c>
      <c r="AE71" s="478">
        <v>3.9286556000000003E-11</v>
      </c>
      <c r="AF71" s="478">
        <v>1.0722445E-7</v>
      </c>
      <c r="AG71" s="478">
        <v>2.5670751000000001E-5</v>
      </c>
      <c r="AH71" s="478">
        <v>1.7795671E-6</v>
      </c>
      <c r="AI71" s="478">
        <v>1.7415612000000001E-6</v>
      </c>
      <c r="AJ71" s="478">
        <v>6.9247144999999996E-6</v>
      </c>
      <c r="AK71" s="478">
        <v>1.7851651E-9</v>
      </c>
      <c r="AL71" s="478">
        <v>6.2880911000000003E-7</v>
      </c>
      <c r="AM71" s="478">
        <v>-9.4778437000000004E-10</v>
      </c>
      <c r="AN71" s="478">
        <v>1.0285188E-10</v>
      </c>
      <c r="AO71" s="478">
        <v>4.0309118000000003E-6</v>
      </c>
      <c r="AR71" s="478">
        <v>2.9446275000000001E-5</v>
      </c>
      <c r="AS71" s="478">
        <v>3.4873123000000001E-12</v>
      </c>
      <c r="AT71" s="478">
        <v>8.7213490999999996E-5</v>
      </c>
      <c r="AU71" s="478">
        <v>8.8825404999999999E-13</v>
      </c>
      <c r="AV71" s="478">
        <v>3.7816655999999999E-12</v>
      </c>
      <c r="AW71" s="478">
        <v>1.3895858E-8</v>
      </c>
      <c r="AX71" s="478">
        <v>7.5636168999999998E-6</v>
      </c>
      <c r="AY71" s="478">
        <v>3.1908316E-7</v>
      </c>
      <c r="AZ71" s="478">
        <v>2.8106572999999998E-7</v>
      </c>
      <c r="BA71" s="478">
        <v>1.2174045E-6</v>
      </c>
      <c r="BB71" s="478">
        <v>1.1668398E-8</v>
      </c>
      <c r="BC71" s="478">
        <v>1.1334960999999999E-7</v>
      </c>
      <c r="BD71" s="478">
        <v>1.0609801E-7</v>
      </c>
      <c r="BE71" s="478">
        <v>4.8975052000000002E-11</v>
      </c>
      <c r="BF71" s="478">
        <v>2.5571681000000002E-6</v>
      </c>
      <c r="BH71" s="478">
        <v>8.7498471000000007E-6</v>
      </c>
      <c r="BI71" s="478">
        <v>1.4626034E-12</v>
      </c>
      <c r="BJ71" s="478">
        <v>1.8075381E-6</v>
      </c>
      <c r="BK71" s="478">
        <v>9.6944508999999994E-15</v>
      </c>
      <c r="BL71" s="478">
        <v>1.8551251E-13</v>
      </c>
      <c r="BM71" s="478">
        <v>1.0544588E-8</v>
      </c>
      <c r="BN71" s="478">
        <v>5.0268744999999997E-7</v>
      </c>
      <c r="BO71" s="478">
        <v>2.1022747E-7</v>
      </c>
      <c r="BP71" s="478">
        <v>3.0267571999999999E-7</v>
      </c>
      <c r="BQ71" s="478">
        <v>8.2828592000000004E-7</v>
      </c>
      <c r="BR71" s="478">
        <v>4.1930043999999997E-11</v>
      </c>
      <c r="BS71" s="478">
        <v>7.4484624999999998E-8</v>
      </c>
      <c r="BT71" s="478">
        <v>1.9407395E-10</v>
      </c>
      <c r="BU71" s="478">
        <v>1.6110061E-12</v>
      </c>
      <c r="BV71" s="478">
        <v>5.7397748999999998E-8</v>
      </c>
      <c r="BW71" s="533"/>
      <c r="BX71" s="262"/>
      <c r="BY71" s="336">
        <f t="shared" si="122"/>
        <v>0</v>
      </c>
      <c r="BZ71" s="336">
        <f t="shared" si="123"/>
        <v>0</v>
      </c>
      <c r="CA71" s="336">
        <f t="shared" si="124"/>
        <v>0</v>
      </c>
      <c r="CB71" s="336">
        <f t="shared" si="125"/>
        <v>0</v>
      </c>
      <c r="CC71" s="336">
        <f t="shared" si="126"/>
        <v>0</v>
      </c>
      <c r="CD71" s="336">
        <f t="shared" si="127"/>
        <v>0</v>
      </c>
      <c r="CE71" s="336">
        <f t="shared" si="128"/>
        <v>0</v>
      </c>
      <c r="CF71" s="336">
        <f t="shared" si="129"/>
        <v>0</v>
      </c>
      <c r="CG71" s="336">
        <f t="shared" si="130"/>
        <v>0</v>
      </c>
      <c r="CH71" s="336">
        <f t="shared" si="131"/>
        <v>0</v>
      </c>
      <c r="CI71" s="336">
        <f t="shared" si="132"/>
        <v>0</v>
      </c>
      <c r="CJ71" s="336">
        <f t="shared" si="133"/>
        <v>0</v>
      </c>
      <c r="CK71" s="336">
        <f t="shared" si="134"/>
        <v>0</v>
      </c>
      <c r="CL71" s="336">
        <f t="shared" si="135"/>
        <v>0</v>
      </c>
      <c r="CM71" s="336">
        <f t="shared" si="136"/>
        <v>0</v>
      </c>
      <c r="CN71" s="336"/>
      <c r="CO71" s="336"/>
      <c r="CP71" s="336">
        <f t="shared" si="137"/>
        <v>0</v>
      </c>
      <c r="CQ71" s="336">
        <f t="shared" si="138"/>
        <v>0</v>
      </c>
      <c r="CR71" s="336">
        <f t="shared" si="139"/>
        <v>0</v>
      </c>
      <c r="CS71" s="336">
        <f t="shared" si="140"/>
        <v>0</v>
      </c>
      <c r="CT71" s="336">
        <f t="shared" si="141"/>
        <v>0</v>
      </c>
      <c r="CU71" s="336">
        <f t="shared" si="142"/>
        <v>0</v>
      </c>
      <c r="CV71" s="336">
        <f t="shared" si="143"/>
        <v>0</v>
      </c>
      <c r="CW71" s="336">
        <f t="shared" si="144"/>
        <v>0</v>
      </c>
      <c r="CX71" s="336">
        <f t="shared" si="145"/>
        <v>0</v>
      </c>
      <c r="CY71" s="336">
        <f t="shared" si="146"/>
        <v>0</v>
      </c>
      <c r="CZ71" s="336">
        <f t="shared" si="147"/>
        <v>0</v>
      </c>
      <c r="DA71" s="336">
        <f t="shared" si="148"/>
        <v>0</v>
      </c>
      <c r="DB71" s="336">
        <f t="shared" si="149"/>
        <v>0</v>
      </c>
      <c r="DC71" s="336">
        <f t="shared" si="150"/>
        <v>0</v>
      </c>
      <c r="DD71" s="336">
        <f t="shared" si="151"/>
        <v>0</v>
      </c>
      <c r="DE71" s="336"/>
      <c r="DF71" s="480"/>
      <c r="DG71" s="336">
        <f t="shared" si="107"/>
        <v>0</v>
      </c>
      <c r="DH71" s="336">
        <f t="shared" si="108"/>
        <v>0</v>
      </c>
      <c r="DI71" s="336">
        <f t="shared" si="109"/>
        <v>0</v>
      </c>
      <c r="DJ71" s="336">
        <f t="shared" si="110"/>
        <v>0</v>
      </c>
      <c r="DK71" s="336">
        <f t="shared" si="111"/>
        <v>0</v>
      </c>
      <c r="DL71" s="336">
        <f t="shared" si="112"/>
        <v>0</v>
      </c>
      <c r="DM71" s="336">
        <f t="shared" si="113"/>
        <v>0</v>
      </c>
      <c r="DN71" s="336">
        <f t="shared" si="114"/>
        <v>0</v>
      </c>
      <c r="DO71" s="336">
        <f t="shared" si="115"/>
        <v>0</v>
      </c>
      <c r="DP71" s="336">
        <f t="shared" si="116"/>
        <v>0</v>
      </c>
      <c r="DQ71" s="336">
        <f t="shared" si="117"/>
        <v>0</v>
      </c>
      <c r="DR71" s="336">
        <f t="shared" si="118"/>
        <v>0</v>
      </c>
      <c r="DS71" s="336">
        <f t="shared" si="119"/>
        <v>0</v>
      </c>
      <c r="DT71" s="336">
        <f t="shared" si="120"/>
        <v>0</v>
      </c>
      <c r="DU71" s="336">
        <f t="shared" si="121"/>
        <v>0</v>
      </c>
    </row>
    <row r="72" spans="1:125" s="166" customFormat="1" ht="15.75" customHeight="1" x14ac:dyDescent="0.25">
      <c r="A72" s="165">
        <f>'2.Data entry'!B72</f>
        <v>0</v>
      </c>
      <c r="B72" s="303" t="str">
        <f>'2.Data entry'!C72</f>
        <v>Black ink-cartridge for printers (recycled)</v>
      </c>
      <c r="C72" s="165" t="str">
        <f>'2.Data entry'!E72</f>
        <v>n.</v>
      </c>
      <c r="D72" s="304">
        <f>'2.Data entry'!F72</f>
        <v>0</v>
      </c>
      <c r="E72" s="329">
        <f>'2.Data entry'!G72*$H72*D72</f>
        <v>0</v>
      </c>
      <c r="F72" s="329">
        <f>'2.Data entry'!H72*$D72*H72</f>
        <v>0</v>
      </c>
      <c r="G72" s="329">
        <f>'2.Data entry'!I72*$D72*H72</f>
        <v>0</v>
      </c>
      <c r="H72" s="306">
        <v>0.88</v>
      </c>
      <c r="I72" s="262" t="s">
        <v>268</v>
      </c>
      <c r="J72" s="476">
        <v>10.999521</v>
      </c>
      <c r="K72" s="476">
        <v>3.4372315999999998E-7</v>
      </c>
      <c r="L72" s="476">
        <v>222.41202000000001</v>
      </c>
      <c r="M72" s="476">
        <v>1.7265939E-6</v>
      </c>
      <c r="N72" s="476">
        <v>2.7242309E-6</v>
      </c>
      <c r="O72" s="476">
        <v>6.3774601999999998E-3</v>
      </c>
      <c r="P72" s="476">
        <v>2.1981765000000002</v>
      </c>
      <c r="Q72" s="476">
        <v>2.6638696999999999E-2</v>
      </c>
      <c r="R72" s="476">
        <v>5.0260116000000001E-2</v>
      </c>
      <c r="S72" s="476">
        <v>9.2956113000000007E-2</v>
      </c>
      <c r="T72" s="476">
        <v>5.0107501E-3</v>
      </c>
      <c r="U72" s="476">
        <v>1.0133068E-2</v>
      </c>
      <c r="V72" s="476">
        <v>-0.70558504</v>
      </c>
      <c r="W72" s="476">
        <v>4.9867729000000003E-5</v>
      </c>
      <c r="X72" s="476">
        <v>2.8022231999999998</v>
      </c>
      <c r="Y72" s="307"/>
      <c r="Z72" s="308"/>
      <c r="AA72" s="478">
        <v>4.0287809999999999E-4</v>
      </c>
      <c r="AB72" s="478">
        <v>7.3969196999999999E-11</v>
      </c>
      <c r="AC72" s="478">
        <v>7.9212426999999996E-4</v>
      </c>
      <c r="AD72" s="478">
        <v>3.6139881E-13</v>
      </c>
      <c r="AE72" s="478">
        <v>3.9286556000000003E-11</v>
      </c>
      <c r="AF72" s="478">
        <v>1.0722445E-7</v>
      </c>
      <c r="AG72" s="478">
        <v>2.5670751000000001E-5</v>
      </c>
      <c r="AH72" s="478">
        <v>1.7795671E-6</v>
      </c>
      <c r="AI72" s="478">
        <v>1.7415612000000001E-6</v>
      </c>
      <c r="AJ72" s="478">
        <v>6.9247144999999996E-6</v>
      </c>
      <c r="AK72" s="478">
        <v>1.7851651E-9</v>
      </c>
      <c r="AL72" s="478">
        <v>6.2880911000000003E-7</v>
      </c>
      <c r="AM72" s="478">
        <v>-9.4778437000000004E-10</v>
      </c>
      <c r="AN72" s="478">
        <v>1.0285188E-10</v>
      </c>
      <c r="AO72" s="478">
        <v>4.0309118000000003E-6</v>
      </c>
      <c r="AR72" s="478">
        <v>2.9446275000000001E-5</v>
      </c>
      <c r="AS72" s="478">
        <v>3.4873123000000001E-12</v>
      </c>
      <c r="AT72" s="478">
        <v>8.7213490999999996E-5</v>
      </c>
      <c r="AU72" s="478">
        <v>8.8825404999999999E-13</v>
      </c>
      <c r="AV72" s="478">
        <v>3.7816655999999999E-12</v>
      </c>
      <c r="AW72" s="478">
        <v>1.3895858E-8</v>
      </c>
      <c r="AX72" s="478">
        <v>7.5636168999999998E-6</v>
      </c>
      <c r="AY72" s="478">
        <v>3.1908316E-7</v>
      </c>
      <c r="AZ72" s="478">
        <v>2.8106572999999998E-7</v>
      </c>
      <c r="BA72" s="478">
        <v>1.2174045E-6</v>
      </c>
      <c r="BB72" s="478">
        <v>1.1668398E-8</v>
      </c>
      <c r="BC72" s="478">
        <v>1.1334960999999999E-7</v>
      </c>
      <c r="BD72" s="478">
        <v>1.0609801E-7</v>
      </c>
      <c r="BE72" s="478">
        <v>4.8975052000000002E-11</v>
      </c>
      <c r="BF72" s="478">
        <v>2.5571681000000002E-6</v>
      </c>
      <c r="BH72" s="478">
        <v>8.7498471000000007E-6</v>
      </c>
      <c r="BI72" s="478">
        <v>1.4626034E-12</v>
      </c>
      <c r="BJ72" s="478">
        <v>1.8075381E-6</v>
      </c>
      <c r="BK72" s="478">
        <v>9.6944508999999994E-15</v>
      </c>
      <c r="BL72" s="478">
        <v>1.8551251E-13</v>
      </c>
      <c r="BM72" s="478">
        <v>1.0544588E-8</v>
      </c>
      <c r="BN72" s="478">
        <v>5.0268744999999997E-7</v>
      </c>
      <c r="BO72" s="478">
        <v>2.1022747E-7</v>
      </c>
      <c r="BP72" s="478">
        <v>3.0267571999999999E-7</v>
      </c>
      <c r="BQ72" s="478">
        <v>8.2828592000000004E-7</v>
      </c>
      <c r="BR72" s="478">
        <v>4.1930043999999997E-11</v>
      </c>
      <c r="BS72" s="478">
        <v>7.4484624999999998E-8</v>
      </c>
      <c r="BT72" s="478">
        <v>1.9407395E-10</v>
      </c>
      <c r="BU72" s="478">
        <v>1.6110061E-12</v>
      </c>
      <c r="BV72" s="478">
        <v>5.7397748999999998E-8</v>
      </c>
      <c r="BW72" s="533"/>
      <c r="BX72" s="262"/>
      <c r="BY72" s="336">
        <f t="shared" si="122"/>
        <v>0</v>
      </c>
      <c r="BZ72" s="336">
        <f t="shared" si="123"/>
        <v>0</v>
      </c>
      <c r="CA72" s="336">
        <f t="shared" si="124"/>
        <v>0</v>
      </c>
      <c r="CB72" s="336">
        <f t="shared" si="125"/>
        <v>0</v>
      </c>
      <c r="CC72" s="336">
        <f t="shared" si="126"/>
        <v>0</v>
      </c>
      <c r="CD72" s="336">
        <f t="shared" si="127"/>
        <v>0</v>
      </c>
      <c r="CE72" s="336">
        <f t="shared" si="128"/>
        <v>0</v>
      </c>
      <c r="CF72" s="336">
        <f t="shared" si="129"/>
        <v>0</v>
      </c>
      <c r="CG72" s="336">
        <f t="shared" si="130"/>
        <v>0</v>
      </c>
      <c r="CH72" s="336">
        <f t="shared" si="131"/>
        <v>0</v>
      </c>
      <c r="CI72" s="336">
        <f t="shared" si="132"/>
        <v>0</v>
      </c>
      <c r="CJ72" s="336">
        <f t="shared" si="133"/>
        <v>0</v>
      </c>
      <c r="CK72" s="336">
        <f t="shared" si="134"/>
        <v>0</v>
      </c>
      <c r="CL72" s="336">
        <f t="shared" si="135"/>
        <v>0</v>
      </c>
      <c r="CM72" s="336">
        <f t="shared" si="136"/>
        <v>0</v>
      </c>
      <c r="CN72" s="336"/>
      <c r="CO72" s="336"/>
      <c r="CP72" s="336">
        <f t="shared" si="137"/>
        <v>0</v>
      </c>
      <c r="CQ72" s="336">
        <f t="shared" si="138"/>
        <v>0</v>
      </c>
      <c r="CR72" s="336">
        <f t="shared" si="139"/>
        <v>0</v>
      </c>
      <c r="CS72" s="336">
        <f t="shared" si="140"/>
        <v>0</v>
      </c>
      <c r="CT72" s="336">
        <f t="shared" si="141"/>
        <v>0</v>
      </c>
      <c r="CU72" s="336">
        <f t="shared" si="142"/>
        <v>0</v>
      </c>
      <c r="CV72" s="336">
        <f t="shared" si="143"/>
        <v>0</v>
      </c>
      <c r="CW72" s="336">
        <f t="shared" si="144"/>
        <v>0</v>
      </c>
      <c r="CX72" s="336">
        <f t="shared" si="145"/>
        <v>0</v>
      </c>
      <c r="CY72" s="336">
        <f t="shared" si="146"/>
        <v>0</v>
      </c>
      <c r="CZ72" s="336">
        <f t="shared" si="147"/>
        <v>0</v>
      </c>
      <c r="DA72" s="336">
        <f t="shared" si="148"/>
        <v>0</v>
      </c>
      <c r="DB72" s="336">
        <f t="shared" si="149"/>
        <v>0</v>
      </c>
      <c r="DC72" s="336">
        <f t="shared" si="150"/>
        <v>0</v>
      </c>
      <c r="DD72" s="336">
        <f t="shared" si="151"/>
        <v>0</v>
      </c>
      <c r="DE72" s="336"/>
      <c r="DF72" s="480"/>
      <c r="DG72" s="336">
        <f t="shared" si="107"/>
        <v>0</v>
      </c>
      <c r="DH72" s="336">
        <f t="shared" si="108"/>
        <v>0</v>
      </c>
      <c r="DI72" s="336">
        <f t="shared" si="109"/>
        <v>0</v>
      </c>
      <c r="DJ72" s="336">
        <f t="shared" si="110"/>
        <v>0</v>
      </c>
      <c r="DK72" s="336">
        <f t="shared" si="111"/>
        <v>0</v>
      </c>
      <c r="DL72" s="336">
        <f t="shared" si="112"/>
        <v>0</v>
      </c>
      <c r="DM72" s="336">
        <f t="shared" si="113"/>
        <v>0</v>
      </c>
      <c r="DN72" s="336">
        <f t="shared" si="114"/>
        <v>0</v>
      </c>
      <c r="DO72" s="336">
        <f t="shared" si="115"/>
        <v>0</v>
      </c>
      <c r="DP72" s="336">
        <f t="shared" si="116"/>
        <v>0</v>
      </c>
      <c r="DQ72" s="336">
        <f t="shared" si="117"/>
        <v>0</v>
      </c>
      <c r="DR72" s="336">
        <f t="shared" si="118"/>
        <v>0</v>
      </c>
      <c r="DS72" s="336">
        <f t="shared" si="119"/>
        <v>0</v>
      </c>
      <c r="DT72" s="336">
        <f t="shared" si="120"/>
        <v>0</v>
      </c>
      <c r="DU72" s="336">
        <f t="shared" si="121"/>
        <v>0</v>
      </c>
    </row>
    <row r="73" spans="1:125" s="166" customFormat="1" ht="15.75" customHeight="1" x14ac:dyDescent="0.25">
      <c r="A73" s="165">
        <f>'2.Data entry'!B73</f>
        <v>0</v>
      </c>
      <c r="B73" s="303" t="str">
        <f>'2.Data entry'!C73</f>
        <v>Colour ink-cartridge for printers (not recycled)</v>
      </c>
      <c r="C73" s="165" t="str">
        <f>'2.Data entry'!E73</f>
        <v>n.</v>
      </c>
      <c r="D73" s="304">
        <f>'2.Data entry'!F73</f>
        <v>0</v>
      </c>
      <c r="E73" s="329">
        <f>'2.Data entry'!G73*$H73*D73</f>
        <v>0</v>
      </c>
      <c r="F73" s="329">
        <f>'2.Data entry'!H73*$D73*H73</f>
        <v>0</v>
      </c>
      <c r="G73" s="329">
        <f>'2.Data entry'!I73*$D73*H73</f>
        <v>0</v>
      </c>
      <c r="H73" s="306">
        <v>0.88</v>
      </c>
      <c r="I73" s="262" t="s">
        <v>268</v>
      </c>
      <c r="J73" s="476">
        <v>12.391088</v>
      </c>
      <c r="K73" s="476">
        <v>4.2120247999999998E-7</v>
      </c>
      <c r="L73" s="476">
        <v>141.69233</v>
      </c>
      <c r="M73" s="476">
        <v>3.4024818000000001E-6</v>
      </c>
      <c r="N73" s="476">
        <v>2.4451431000000002E-6</v>
      </c>
      <c r="O73" s="476">
        <v>1.0528813E-2</v>
      </c>
      <c r="P73" s="476">
        <v>1.2243889999999999</v>
      </c>
      <c r="Q73" s="476">
        <v>3.4843872999999997E-2</v>
      </c>
      <c r="R73" s="476">
        <v>6.2883772000000004E-2</v>
      </c>
      <c r="S73" s="476">
        <v>0.12069270999999999</v>
      </c>
      <c r="T73" s="476">
        <v>4.7346595000000002E-3</v>
      </c>
      <c r="U73" s="476">
        <v>1.2813407000000001E-2</v>
      </c>
      <c r="V73" s="476">
        <v>-0.92584222000000005</v>
      </c>
      <c r="W73" s="476">
        <v>4.9226094000000003E-5</v>
      </c>
      <c r="X73" s="476">
        <v>3.5169663</v>
      </c>
      <c r="Y73" s="307"/>
      <c r="Z73" s="308"/>
      <c r="AA73" s="478">
        <v>4.0287809999999999E-4</v>
      </c>
      <c r="AB73" s="478">
        <v>7.3969196999999999E-11</v>
      </c>
      <c r="AC73" s="478">
        <v>7.9212426999999996E-4</v>
      </c>
      <c r="AD73" s="478">
        <v>3.6139881E-13</v>
      </c>
      <c r="AE73" s="478">
        <v>3.9286556000000003E-11</v>
      </c>
      <c r="AF73" s="478">
        <v>1.0722445E-7</v>
      </c>
      <c r="AG73" s="478">
        <v>2.5670751000000001E-5</v>
      </c>
      <c r="AH73" s="478">
        <v>1.7795671E-6</v>
      </c>
      <c r="AI73" s="478">
        <v>1.7415612000000001E-6</v>
      </c>
      <c r="AJ73" s="478">
        <v>6.9247144999999996E-6</v>
      </c>
      <c r="AK73" s="478">
        <v>1.7851651E-9</v>
      </c>
      <c r="AL73" s="478">
        <v>6.2880911000000003E-7</v>
      </c>
      <c r="AM73" s="478">
        <v>-9.4778437000000004E-10</v>
      </c>
      <c r="AN73" s="478">
        <v>1.0285188E-10</v>
      </c>
      <c r="AO73" s="478">
        <v>4.0309118000000003E-6</v>
      </c>
      <c r="AR73" s="478">
        <v>2.9446275000000001E-5</v>
      </c>
      <c r="AS73" s="478">
        <v>3.4873123000000001E-12</v>
      </c>
      <c r="AT73" s="478">
        <v>8.7213490999999996E-5</v>
      </c>
      <c r="AU73" s="478">
        <v>8.8825404999999999E-13</v>
      </c>
      <c r="AV73" s="478">
        <v>3.7816655999999999E-12</v>
      </c>
      <c r="AW73" s="478">
        <v>1.3895858E-8</v>
      </c>
      <c r="AX73" s="478">
        <v>7.5636168999999998E-6</v>
      </c>
      <c r="AY73" s="478">
        <v>3.1908316E-7</v>
      </c>
      <c r="AZ73" s="478">
        <v>2.8106572999999998E-7</v>
      </c>
      <c r="BA73" s="478">
        <v>1.2174045E-6</v>
      </c>
      <c r="BB73" s="478">
        <v>1.1668398E-8</v>
      </c>
      <c r="BC73" s="478">
        <v>1.1334960999999999E-7</v>
      </c>
      <c r="BD73" s="478">
        <v>1.0609801E-7</v>
      </c>
      <c r="BE73" s="478">
        <v>4.8975052000000002E-11</v>
      </c>
      <c r="BF73" s="478">
        <v>2.5571681000000002E-6</v>
      </c>
      <c r="BH73" s="478">
        <v>8.7498471000000007E-6</v>
      </c>
      <c r="BI73" s="478">
        <v>1.4626034E-12</v>
      </c>
      <c r="BJ73" s="478">
        <v>1.8075381E-6</v>
      </c>
      <c r="BK73" s="478">
        <v>9.6944508999999994E-15</v>
      </c>
      <c r="BL73" s="478">
        <v>1.8551251E-13</v>
      </c>
      <c r="BM73" s="478">
        <v>1.0544588E-8</v>
      </c>
      <c r="BN73" s="478">
        <v>5.0268744999999997E-7</v>
      </c>
      <c r="BO73" s="478">
        <v>2.1022747E-7</v>
      </c>
      <c r="BP73" s="478">
        <v>3.0267571999999999E-7</v>
      </c>
      <c r="BQ73" s="478">
        <v>8.2828592000000004E-7</v>
      </c>
      <c r="BR73" s="478">
        <v>4.1930043999999997E-11</v>
      </c>
      <c r="BS73" s="478">
        <v>7.4484624999999998E-8</v>
      </c>
      <c r="BT73" s="478">
        <v>1.9407395E-10</v>
      </c>
      <c r="BU73" s="478">
        <v>1.6110061E-12</v>
      </c>
      <c r="BV73" s="478">
        <v>5.7397748999999998E-8</v>
      </c>
      <c r="BW73" s="533"/>
      <c r="BX73" s="262"/>
      <c r="BY73" s="336">
        <f t="shared" si="122"/>
        <v>0</v>
      </c>
      <c r="BZ73" s="336">
        <f t="shared" si="123"/>
        <v>0</v>
      </c>
      <c r="CA73" s="336">
        <f t="shared" si="124"/>
        <v>0</v>
      </c>
      <c r="CB73" s="336">
        <f t="shared" si="125"/>
        <v>0</v>
      </c>
      <c r="CC73" s="336">
        <f t="shared" si="126"/>
        <v>0</v>
      </c>
      <c r="CD73" s="336">
        <f t="shared" si="127"/>
        <v>0</v>
      </c>
      <c r="CE73" s="336">
        <f t="shared" si="128"/>
        <v>0</v>
      </c>
      <c r="CF73" s="336">
        <f t="shared" si="129"/>
        <v>0</v>
      </c>
      <c r="CG73" s="336">
        <f t="shared" si="130"/>
        <v>0</v>
      </c>
      <c r="CH73" s="336">
        <f t="shared" si="131"/>
        <v>0</v>
      </c>
      <c r="CI73" s="336">
        <f t="shared" si="132"/>
        <v>0</v>
      </c>
      <c r="CJ73" s="336">
        <f t="shared" si="133"/>
        <v>0</v>
      </c>
      <c r="CK73" s="336">
        <f t="shared" si="134"/>
        <v>0</v>
      </c>
      <c r="CL73" s="336">
        <f t="shared" si="135"/>
        <v>0</v>
      </c>
      <c r="CM73" s="336">
        <f t="shared" si="136"/>
        <v>0</v>
      </c>
      <c r="CN73" s="336"/>
      <c r="CO73" s="336"/>
      <c r="CP73" s="336">
        <f t="shared" si="137"/>
        <v>0</v>
      </c>
      <c r="CQ73" s="336">
        <f t="shared" si="138"/>
        <v>0</v>
      </c>
      <c r="CR73" s="336">
        <f t="shared" si="139"/>
        <v>0</v>
      </c>
      <c r="CS73" s="336">
        <f t="shared" si="140"/>
        <v>0</v>
      </c>
      <c r="CT73" s="336">
        <f t="shared" si="141"/>
        <v>0</v>
      </c>
      <c r="CU73" s="336">
        <f t="shared" si="142"/>
        <v>0</v>
      </c>
      <c r="CV73" s="336">
        <f t="shared" si="143"/>
        <v>0</v>
      </c>
      <c r="CW73" s="336">
        <f t="shared" si="144"/>
        <v>0</v>
      </c>
      <c r="CX73" s="336">
        <f t="shared" si="145"/>
        <v>0</v>
      </c>
      <c r="CY73" s="336">
        <f t="shared" si="146"/>
        <v>0</v>
      </c>
      <c r="CZ73" s="336">
        <f t="shared" si="147"/>
        <v>0</v>
      </c>
      <c r="DA73" s="336">
        <f t="shared" si="148"/>
        <v>0</v>
      </c>
      <c r="DB73" s="336">
        <f t="shared" si="149"/>
        <v>0</v>
      </c>
      <c r="DC73" s="336">
        <f t="shared" si="150"/>
        <v>0</v>
      </c>
      <c r="DD73" s="336">
        <f t="shared" si="151"/>
        <v>0</v>
      </c>
      <c r="DE73" s="336"/>
      <c r="DF73" s="480"/>
      <c r="DG73" s="336">
        <f t="shared" si="107"/>
        <v>0</v>
      </c>
      <c r="DH73" s="336">
        <f t="shared" si="108"/>
        <v>0</v>
      </c>
      <c r="DI73" s="336">
        <f t="shared" si="109"/>
        <v>0</v>
      </c>
      <c r="DJ73" s="336">
        <f t="shared" si="110"/>
        <v>0</v>
      </c>
      <c r="DK73" s="336">
        <f t="shared" si="111"/>
        <v>0</v>
      </c>
      <c r="DL73" s="336">
        <f t="shared" si="112"/>
        <v>0</v>
      </c>
      <c r="DM73" s="336">
        <f t="shared" si="113"/>
        <v>0</v>
      </c>
      <c r="DN73" s="336">
        <f t="shared" si="114"/>
        <v>0</v>
      </c>
      <c r="DO73" s="336">
        <f t="shared" si="115"/>
        <v>0</v>
      </c>
      <c r="DP73" s="336">
        <f t="shared" si="116"/>
        <v>0</v>
      </c>
      <c r="DQ73" s="336">
        <f t="shared" si="117"/>
        <v>0</v>
      </c>
      <c r="DR73" s="336">
        <f t="shared" si="118"/>
        <v>0</v>
      </c>
      <c r="DS73" s="336">
        <f t="shared" si="119"/>
        <v>0</v>
      </c>
      <c r="DT73" s="336">
        <f t="shared" si="120"/>
        <v>0</v>
      </c>
      <c r="DU73" s="336">
        <f t="shared" si="121"/>
        <v>0</v>
      </c>
    </row>
    <row r="74" spans="1:125" s="166" customFormat="1" x14ac:dyDescent="0.25">
      <c r="A74" s="165">
        <f>'2.Data entry'!B74</f>
        <v>0</v>
      </c>
      <c r="B74" s="303" t="str">
        <f>'2.Data entry'!C74</f>
        <v>Colour ink-cartridge for printers (recycled)</v>
      </c>
      <c r="C74" s="165" t="str">
        <f>'2.Data entry'!E74</f>
        <v>n.</v>
      </c>
      <c r="D74" s="304">
        <f>'2.Data entry'!F74</f>
        <v>0</v>
      </c>
      <c r="E74" s="329">
        <f>'2.Data entry'!G74*$H74*D74</f>
        <v>0</v>
      </c>
      <c r="F74" s="329">
        <f>'2.Data entry'!H74*$D74*H74</f>
        <v>0</v>
      </c>
      <c r="G74" s="329">
        <f>'2.Data entry'!I74*$D74*H74</f>
        <v>0</v>
      </c>
      <c r="H74" s="306">
        <v>0.88</v>
      </c>
      <c r="I74" s="262" t="s">
        <v>268</v>
      </c>
      <c r="J74" s="476">
        <v>10.322044</v>
      </c>
      <c r="K74" s="476">
        <v>3.2358284000000002E-7</v>
      </c>
      <c r="L74" s="476">
        <v>205.28429</v>
      </c>
      <c r="M74" s="476">
        <v>1.7167742E-6</v>
      </c>
      <c r="N74" s="476">
        <v>2.4377977999999998E-6</v>
      </c>
      <c r="O74" s="476">
        <v>6.3777013999999996E-3</v>
      </c>
      <c r="P74" s="476">
        <v>2.1914813999999998</v>
      </c>
      <c r="Q74" s="476">
        <v>2.6913129000000001E-2</v>
      </c>
      <c r="R74" s="476">
        <v>5.0563399000000002E-2</v>
      </c>
      <c r="S74" s="476">
        <v>9.3426613000000006E-2</v>
      </c>
      <c r="T74" s="476">
        <v>5.0075105999999999E-3</v>
      </c>
      <c r="U74" s="476">
        <v>1.0056404999999999E-2</v>
      </c>
      <c r="V74" s="476">
        <v>-0.70514622999999998</v>
      </c>
      <c r="W74" s="476">
        <v>4.9777132999999998E-5</v>
      </c>
      <c r="X74" s="476">
        <v>2.7972757000000001</v>
      </c>
      <c r="Y74" s="307"/>
      <c r="Z74" s="308"/>
      <c r="AA74" s="478">
        <v>4.0287809999999999E-4</v>
      </c>
      <c r="AB74" s="478">
        <v>7.3969196999999999E-11</v>
      </c>
      <c r="AC74" s="478">
        <v>7.9212426999999996E-4</v>
      </c>
      <c r="AD74" s="478">
        <v>3.6139881E-13</v>
      </c>
      <c r="AE74" s="478">
        <v>3.9286556000000003E-11</v>
      </c>
      <c r="AF74" s="478">
        <v>1.0722445E-7</v>
      </c>
      <c r="AG74" s="478">
        <v>2.5670751000000001E-5</v>
      </c>
      <c r="AH74" s="478">
        <v>1.7795671E-6</v>
      </c>
      <c r="AI74" s="478">
        <v>1.7415612000000001E-6</v>
      </c>
      <c r="AJ74" s="478">
        <v>6.9247144999999996E-6</v>
      </c>
      <c r="AK74" s="478">
        <v>1.7851651E-9</v>
      </c>
      <c r="AL74" s="478">
        <v>6.2880911000000003E-7</v>
      </c>
      <c r="AM74" s="478">
        <v>-9.4778437000000004E-10</v>
      </c>
      <c r="AN74" s="478">
        <v>1.0285188E-10</v>
      </c>
      <c r="AO74" s="478">
        <v>4.0309118000000003E-6</v>
      </c>
      <c r="AR74" s="478">
        <v>2.9446275000000001E-5</v>
      </c>
      <c r="AS74" s="478">
        <v>3.4873123000000001E-12</v>
      </c>
      <c r="AT74" s="478">
        <v>8.7213490999999996E-5</v>
      </c>
      <c r="AU74" s="478">
        <v>8.8825404999999999E-13</v>
      </c>
      <c r="AV74" s="478">
        <v>3.7816655999999999E-12</v>
      </c>
      <c r="AW74" s="478">
        <v>1.3895858E-8</v>
      </c>
      <c r="AX74" s="478">
        <v>7.5636168999999998E-6</v>
      </c>
      <c r="AY74" s="478">
        <v>3.1908316E-7</v>
      </c>
      <c r="AZ74" s="478">
        <v>2.8106572999999998E-7</v>
      </c>
      <c r="BA74" s="478">
        <v>1.2174045E-6</v>
      </c>
      <c r="BB74" s="478">
        <v>1.1668398E-8</v>
      </c>
      <c r="BC74" s="478">
        <v>1.1334960999999999E-7</v>
      </c>
      <c r="BD74" s="478">
        <v>1.0609801E-7</v>
      </c>
      <c r="BE74" s="478">
        <v>4.8975052000000002E-11</v>
      </c>
      <c r="BF74" s="478">
        <v>2.5571681000000002E-6</v>
      </c>
      <c r="BH74" s="478">
        <v>8.7498471000000007E-6</v>
      </c>
      <c r="BI74" s="478">
        <v>1.4626034E-12</v>
      </c>
      <c r="BJ74" s="478">
        <v>1.8075381E-6</v>
      </c>
      <c r="BK74" s="478">
        <v>9.6944508999999994E-15</v>
      </c>
      <c r="BL74" s="478">
        <v>1.8551251E-13</v>
      </c>
      <c r="BM74" s="478">
        <v>1.0544588E-8</v>
      </c>
      <c r="BN74" s="478">
        <v>5.0268744999999997E-7</v>
      </c>
      <c r="BO74" s="478">
        <v>2.1022747E-7</v>
      </c>
      <c r="BP74" s="478">
        <v>3.0267571999999999E-7</v>
      </c>
      <c r="BQ74" s="478">
        <v>8.2828592000000004E-7</v>
      </c>
      <c r="BR74" s="478">
        <v>4.1930043999999997E-11</v>
      </c>
      <c r="BS74" s="478">
        <v>7.4484624999999998E-8</v>
      </c>
      <c r="BT74" s="478">
        <v>1.9407395E-10</v>
      </c>
      <c r="BU74" s="478">
        <v>1.6110061E-12</v>
      </c>
      <c r="BV74" s="478">
        <v>5.7397748999999998E-8</v>
      </c>
      <c r="BW74" s="533"/>
      <c r="BX74" s="262"/>
      <c r="BY74" s="336">
        <f t="shared" si="122"/>
        <v>0</v>
      </c>
      <c r="BZ74" s="336">
        <f t="shared" si="123"/>
        <v>0</v>
      </c>
      <c r="CA74" s="336">
        <f t="shared" si="124"/>
        <v>0</v>
      </c>
      <c r="CB74" s="336">
        <f t="shared" si="125"/>
        <v>0</v>
      </c>
      <c r="CC74" s="336">
        <f t="shared" si="126"/>
        <v>0</v>
      </c>
      <c r="CD74" s="336">
        <f t="shared" si="127"/>
        <v>0</v>
      </c>
      <c r="CE74" s="336">
        <f t="shared" si="128"/>
        <v>0</v>
      </c>
      <c r="CF74" s="336">
        <f t="shared" si="129"/>
        <v>0</v>
      </c>
      <c r="CG74" s="336">
        <f t="shared" si="130"/>
        <v>0</v>
      </c>
      <c r="CH74" s="336">
        <f t="shared" si="131"/>
        <v>0</v>
      </c>
      <c r="CI74" s="336">
        <f t="shared" si="132"/>
        <v>0</v>
      </c>
      <c r="CJ74" s="336">
        <f t="shared" si="133"/>
        <v>0</v>
      </c>
      <c r="CK74" s="336">
        <f t="shared" si="134"/>
        <v>0</v>
      </c>
      <c r="CL74" s="336">
        <f t="shared" si="135"/>
        <v>0</v>
      </c>
      <c r="CM74" s="336">
        <f t="shared" si="136"/>
        <v>0</v>
      </c>
      <c r="CN74" s="336"/>
      <c r="CO74" s="336"/>
      <c r="CP74" s="336">
        <f t="shared" si="137"/>
        <v>0</v>
      </c>
      <c r="CQ74" s="336">
        <f t="shared" si="138"/>
        <v>0</v>
      </c>
      <c r="CR74" s="336">
        <f t="shared" si="139"/>
        <v>0</v>
      </c>
      <c r="CS74" s="336">
        <f t="shared" si="140"/>
        <v>0</v>
      </c>
      <c r="CT74" s="336">
        <f t="shared" si="141"/>
        <v>0</v>
      </c>
      <c r="CU74" s="336">
        <f t="shared" si="142"/>
        <v>0</v>
      </c>
      <c r="CV74" s="336">
        <f t="shared" si="143"/>
        <v>0</v>
      </c>
      <c r="CW74" s="336">
        <f t="shared" si="144"/>
        <v>0</v>
      </c>
      <c r="CX74" s="336">
        <f t="shared" si="145"/>
        <v>0</v>
      </c>
      <c r="CY74" s="336">
        <f t="shared" si="146"/>
        <v>0</v>
      </c>
      <c r="CZ74" s="336">
        <f t="shared" si="147"/>
        <v>0</v>
      </c>
      <c r="DA74" s="336">
        <f t="shared" si="148"/>
        <v>0</v>
      </c>
      <c r="DB74" s="336">
        <f t="shared" si="149"/>
        <v>0</v>
      </c>
      <c r="DC74" s="336">
        <f t="shared" si="150"/>
        <v>0</v>
      </c>
      <c r="DD74" s="336">
        <f t="shared" si="151"/>
        <v>0</v>
      </c>
      <c r="DE74" s="336"/>
      <c r="DF74" s="480"/>
      <c r="DG74" s="336">
        <f t="shared" si="107"/>
        <v>0</v>
      </c>
      <c r="DH74" s="336">
        <f t="shared" si="108"/>
        <v>0</v>
      </c>
      <c r="DI74" s="336">
        <f t="shared" si="109"/>
        <v>0</v>
      </c>
      <c r="DJ74" s="336">
        <f t="shared" si="110"/>
        <v>0</v>
      </c>
      <c r="DK74" s="336">
        <f t="shared" si="111"/>
        <v>0</v>
      </c>
      <c r="DL74" s="336">
        <f t="shared" si="112"/>
        <v>0</v>
      </c>
      <c r="DM74" s="336">
        <f t="shared" si="113"/>
        <v>0</v>
      </c>
      <c r="DN74" s="336">
        <f t="shared" si="114"/>
        <v>0</v>
      </c>
      <c r="DO74" s="336">
        <f t="shared" si="115"/>
        <v>0</v>
      </c>
      <c r="DP74" s="336">
        <f t="shared" si="116"/>
        <v>0</v>
      </c>
      <c r="DQ74" s="336">
        <f t="shared" si="117"/>
        <v>0</v>
      </c>
      <c r="DR74" s="336">
        <f t="shared" si="118"/>
        <v>0</v>
      </c>
      <c r="DS74" s="336">
        <f t="shared" si="119"/>
        <v>0</v>
      </c>
      <c r="DT74" s="336">
        <f t="shared" si="120"/>
        <v>0</v>
      </c>
      <c r="DU74" s="336">
        <f t="shared" si="121"/>
        <v>0</v>
      </c>
    </row>
    <row r="75" spans="1:125" s="166" customFormat="1" x14ac:dyDescent="0.25">
      <c r="A75" s="165">
        <f>'2.Data entry'!B75</f>
        <v>0</v>
      </c>
      <c r="B75" s="303" t="str">
        <f>'2.Data entry'!C75</f>
        <v>Other (please, specify in Notes)</v>
      </c>
      <c r="C75" s="165">
        <f>'2.Data entry'!E75</f>
        <v>0</v>
      </c>
      <c r="D75" s="304">
        <f>'2.Data entry'!F75</f>
        <v>0</v>
      </c>
      <c r="E75" s="329">
        <f>'2.Data entry'!G75*$D75</f>
        <v>0</v>
      </c>
      <c r="F75" s="329">
        <f>'2.Data entry'!H75*$D75</f>
        <v>0</v>
      </c>
      <c r="G75" s="329">
        <f>'2.Data entry'!I75*$D75</f>
        <v>0</v>
      </c>
      <c r="H75" s="306"/>
      <c r="I75" s="262"/>
      <c r="J75" s="307"/>
      <c r="K75" s="307"/>
      <c r="L75" s="307"/>
      <c r="M75" s="307"/>
      <c r="N75" s="307"/>
      <c r="O75" s="307"/>
      <c r="P75" s="307"/>
      <c r="Q75" s="307"/>
      <c r="R75" s="307"/>
      <c r="S75" s="307"/>
      <c r="T75" s="307"/>
      <c r="U75" s="307"/>
      <c r="V75" s="307"/>
      <c r="W75" s="307"/>
      <c r="X75" s="307"/>
      <c r="Y75" s="307"/>
      <c r="Z75" s="308"/>
      <c r="AA75" s="478">
        <v>4.0287809999999999E-4</v>
      </c>
      <c r="AB75" s="478">
        <v>7.3969196999999999E-11</v>
      </c>
      <c r="AC75" s="478">
        <v>7.9212426999999996E-4</v>
      </c>
      <c r="AD75" s="478">
        <v>3.6139881E-13</v>
      </c>
      <c r="AE75" s="478">
        <v>3.9286556000000003E-11</v>
      </c>
      <c r="AF75" s="478">
        <v>1.0722445E-7</v>
      </c>
      <c r="AG75" s="478">
        <v>2.5670751000000001E-5</v>
      </c>
      <c r="AH75" s="478">
        <v>1.7795671E-6</v>
      </c>
      <c r="AI75" s="478">
        <v>1.7415612000000001E-6</v>
      </c>
      <c r="AJ75" s="478">
        <v>6.9247144999999996E-6</v>
      </c>
      <c r="AK75" s="478">
        <v>1.7851651E-9</v>
      </c>
      <c r="AL75" s="478">
        <v>6.2880911000000003E-7</v>
      </c>
      <c r="AM75" s="478">
        <v>-9.4778437000000004E-10</v>
      </c>
      <c r="AN75" s="478">
        <v>1.0285188E-10</v>
      </c>
      <c r="AO75" s="478">
        <v>4.0309118000000003E-6</v>
      </c>
      <c r="AR75" s="478">
        <v>2.9446275000000001E-5</v>
      </c>
      <c r="AS75" s="478">
        <v>3.4873123000000001E-12</v>
      </c>
      <c r="AT75" s="478">
        <v>8.7213490999999996E-5</v>
      </c>
      <c r="AU75" s="478">
        <v>8.8825404999999999E-13</v>
      </c>
      <c r="AV75" s="478">
        <v>3.7816655999999999E-12</v>
      </c>
      <c r="AW75" s="478">
        <v>1.3895858E-8</v>
      </c>
      <c r="AX75" s="478">
        <v>7.5636168999999998E-6</v>
      </c>
      <c r="AY75" s="478">
        <v>3.1908316E-7</v>
      </c>
      <c r="AZ75" s="478">
        <v>2.8106572999999998E-7</v>
      </c>
      <c r="BA75" s="478">
        <v>1.2174045E-6</v>
      </c>
      <c r="BB75" s="478">
        <v>1.1668398E-8</v>
      </c>
      <c r="BC75" s="478">
        <v>1.1334960999999999E-7</v>
      </c>
      <c r="BD75" s="478">
        <v>1.0609801E-7</v>
      </c>
      <c r="BE75" s="478">
        <v>4.8975052000000002E-11</v>
      </c>
      <c r="BF75" s="478">
        <v>2.5571681000000002E-6</v>
      </c>
      <c r="BH75" s="478">
        <v>8.7498471000000007E-6</v>
      </c>
      <c r="BI75" s="478">
        <v>1.4626034E-12</v>
      </c>
      <c r="BJ75" s="478">
        <v>1.8075381E-6</v>
      </c>
      <c r="BK75" s="478">
        <v>9.6944508999999994E-15</v>
      </c>
      <c r="BL75" s="478">
        <v>1.8551251E-13</v>
      </c>
      <c r="BM75" s="478">
        <v>1.0544588E-8</v>
      </c>
      <c r="BN75" s="478">
        <v>5.0268744999999997E-7</v>
      </c>
      <c r="BO75" s="478">
        <v>2.1022747E-7</v>
      </c>
      <c r="BP75" s="478">
        <v>3.0267571999999999E-7</v>
      </c>
      <c r="BQ75" s="478">
        <v>8.2828592000000004E-7</v>
      </c>
      <c r="BR75" s="478">
        <v>4.1930043999999997E-11</v>
      </c>
      <c r="BS75" s="478">
        <v>7.4484624999999998E-8</v>
      </c>
      <c r="BT75" s="478">
        <v>1.9407395E-10</v>
      </c>
      <c r="BU75" s="478">
        <v>1.6110061E-12</v>
      </c>
      <c r="BV75" s="478">
        <v>5.7397748999999998E-8</v>
      </c>
      <c r="BW75" s="533"/>
      <c r="BX75" s="262"/>
      <c r="BY75" s="336">
        <f t="shared" si="122"/>
        <v>0</v>
      </c>
      <c r="BZ75" s="336">
        <f t="shared" si="123"/>
        <v>0</v>
      </c>
      <c r="CA75" s="336">
        <f t="shared" si="124"/>
        <v>0</v>
      </c>
      <c r="CB75" s="336">
        <f t="shared" si="125"/>
        <v>0</v>
      </c>
      <c r="CC75" s="336">
        <f t="shared" si="126"/>
        <v>0</v>
      </c>
      <c r="CD75" s="336">
        <f t="shared" si="127"/>
        <v>0</v>
      </c>
      <c r="CE75" s="336">
        <f t="shared" si="128"/>
        <v>0</v>
      </c>
      <c r="CF75" s="336">
        <f t="shared" si="129"/>
        <v>0</v>
      </c>
      <c r="CG75" s="336">
        <f t="shared" si="130"/>
        <v>0</v>
      </c>
      <c r="CH75" s="336">
        <f t="shared" si="131"/>
        <v>0</v>
      </c>
      <c r="CI75" s="336">
        <f t="shared" si="132"/>
        <v>0</v>
      </c>
      <c r="CJ75" s="336">
        <f t="shared" si="133"/>
        <v>0</v>
      </c>
      <c r="CK75" s="336">
        <f t="shared" si="134"/>
        <v>0</v>
      </c>
      <c r="CL75" s="336">
        <f t="shared" si="135"/>
        <v>0</v>
      </c>
      <c r="CM75" s="336">
        <f t="shared" si="136"/>
        <v>0</v>
      </c>
      <c r="CN75" s="336"/>
      <c r="CO75" s="336"/>
      <c r="CP75" s="336">
        <f t="shared" si="137"/>
        <v>0</v>
      </c>
      <c r="CQ75" s="336">
        <f t="shared" si="138"/>
        <v>0</v>
      </c>
      <c r="CR75" s="336">
        <f t="shared" si="139"/>
        <v>0</v>
      </c>
      <c r="CS75" s="336">
        <f t="shared" si="140"/>
        <v>0</v>
      </c>
      <c r="CT75" s="336">
        <f t="shared" si="141"/>
        <v>0</v>
      </c>
      <c r="CU75" s="336">
        <f t="shared" si="142"/>
        <v>0</v>
      </c>
      <c r="CV75" s="336">
        <f t="shared" si="143"/>
        <v>0</v>
      </c>
      <c r="CW75" s="336">
        <f t="shared" si="144"/>
        <v>0</v>
      </c>
      <c r="CX75" s="336">
        <f t="shared" si="145"/>
        <v>0</v>
      </c>
      <c r="CY75" s="336">
        <f t="shared" si="146"/>
        <v>0</v>
      </c>
      <c r="CZ75" s="336">
        <f t="shared" si="147"/>
        <v>0</v>
      </c>
      <c r="DA75" s="336">
        <f t="shared" si="148"/>
        <v>0</v>
      </c>
      <c r="DB75" s="336">
        <f t="shared" si="149"/>
        <v>0</v>
      </c>
      <c r="DC75" s="336">
        <f t="shared" si="150"/>
        <v>0</v>
      </c>
      <c r="DD75" s="336">
        <f t="shared" si="151"/>
        <v>0</v>
      </c>
      <c r="DE75" s="336"/>
      <c r="DF75" s="480"/>
      <c r="DG75" s="336">
        <f t="shared" si="107"/>
        <v>0</v>
      </c>
      <c r="DH75" s="336">
        <f t="shared" si="108"/>
        <v>0</v>
      </c>
      <c r="DI75" s="336">
        <f t="shared" si="109"/>
        <v>0</v>
      </c>
      <c r="DJ75" s="336">
        <f t="shared" si="110"/>
        <v>0</v>
      </c>
      <c r="DK75" s="336">
        <f t="shared" si="111"/>
        <v>0</v>
      </c>
      <c r="DL75" s="336">
        <f t="shared" si="112"/>
        <v>0</v>
      </c>
      <c r="DM75" s="336">
        <f t="shared" si="113"/>
        <v>0</v>
      </c>
      <c r="DN75" s="336">
        <f t="shared" si="114"/>
        <v>0</v>
      </c>
      <c r="DO75" s="336">
        <f t="shared" si="115"/>
        <v>0</v>
      </c>
      <c r="DP75" s="336">
        <f t="shared" si="116"/>
        <v>0</v>
      </c>
      <c r="DQ75" s="336">
        <f t="shared" si="117"/>
        <v>0</v>
      </c>
      <c r="DR75" s="336">
        <f t="shared" si="118"/>
        <v>0</v>
      </c>
      <c r="DS75" s="336">
        <f t="shared" si="119"/>
        <v>0</v>
      </c>
      <c r="DT75" s="336">
        <f t="shared" si="120"/>
        <v>0</v>
      </c>
      <c r="DU75" s="336">
        <f t="shared" si="121"/>
        <v>0</v>
      </c>
    </row>
    <row r="76" spans="1:125" s="166" customFormat="1" ht="15.75" thickBot="1" x14ac:dyDescent="0.3">
      <c r="A76" s="165">
        <f>'2.Data entry'!B76</f>
        <v>0</v>
      </c>
      <c r="B76" s="303">
        <f>'2.Data entry'!C76</f>
        <v>0</v>
      </c>
      <c r="C76" s="165">
        <f>'2.Data entry'!E76</f>
        <v>0</v>
      </c>
      <c r="D76" s="304">
        <f>'2.Data entry'!F76</f>
        <v>0</v>
      </c>
      <c r="E76" s="329">
        <f>'2.Data entry'!G76*$D76</f>
        <v>0</v>
      </c>
      <c r="F76" s="329">
        <f>'2.Data entry'!H76*$D76</f>
        <v>0</v>
      </c>
      <c r="G76" s="329">
        <f>'2.Data entry'!I76*$D76</f>
        <v>0</v>
      </c>
      <c r="H76" s="306"/>
      <c r="I76" s="262"/>
      <c r="J76" s="528"/>
      <c r="K76" s="459"/>
      <c r="L76" s="459"/>
      <c r="M76" s="307"/>
      <c r="N76" s="307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307"/>
      <c r="Z76" s="308"/>
      <c r="AA76" s="479">
        <v>4.0287809999999999E-4</v>
      </c>
      <c r="AB76" s="479">
        <v>7.3969196999999999E-11</v>
      </c>
      <c r="AC76" s="479">
        <v>7.9212426999999996E-4</v>
      </c>
      <c r="AD76" s="479">
        <v>3.6139881E-13</v>
      </c>
      <c r="AE76" s="479">
        <v>3.9286556000000003E-11</v>
      </c>
      <c r="AF76" s="479">
        <v>1.0722445E-7</v>
      </c>
      <c r="AG76" s="479">
        <v>2.5670751000000001E-5</v>
      </c>
      <c r="AH76" s="479">
        <v>1.7795671E-6</v>
      </c>
      <c r="AI76" s="479">
        <v>1.7415612000000001E-6</v>
      </c>
      <c r="AJ76" s="479">
        <v>6.9247144999999996E-6</v>
      </c>
      <c r="AK76" s="479">
        <v>1.7851651E-9</v>
      </c>
      <c r="AL76" s="479">
        <v>6.2880911000000003E-7</v>
      </c>
      <c r="AM76" s="479">
        <v>-9.4778437000000004E-10</v>
      </c>
      <c r="AN76" s="479">
        <v>1.0285188E-10</v>
      </c>
      <c r="AO76" s="479">
        <v>4.0309118000000003E-6</v>
      </c>
      <c r="AP76" s="324"/>
      <c r="AQ76" s="324"/>
      <c r="AR76" s="479">
        <v>2.9446275000000001E-5</v>
      </c>
      <c r="AS76" s="479">
        <v>3.4873123000000001E-12</v>
      </c>
      <c r="AT76" s="479">
        <v>8.7213490999999996E-5</v>
      </c>
      <c r="AU76" s="479">
        <v>8.8825404999999999E-13</v>
      </c>
      <c r="AV76" s="479">
        <v>3.7816655999999999E-12</v>
      </c>
      <c r="AW76" s="479">
        <v>1.3895858E-8</v>
      </c>
      <c r="AX76" s="479">
        <v>7.5636168999999998E-6</v>
      </c>
      <c r="AY76" s="479">
        <v>3.1908316E-7</v>
      </c>
      <c r="AZ76" s="479">
        <v>2.8106572999999998E-7</v>
      </c>
      <c r="BA76" s="479">
        <v>1.2174045E-6</v>
      </c>
      <c r="BB76" s="479">
        <v>1.1668398E-8</v>
      </c>
      <c r="BC76" s="479">
        <v>1.1334960999999999E-7</v>
      </c>
      <c r="BD76" s="479">
        <v>1.0609801E-7</v>
      </c>
      <c r="BE76" s="479">
        <v>4.8975052000000002E-11</v>
      </c>
      <c r="BF76" s="479">
        <v>2.5571681000000002E-6</v>
      </c>
      <c r="BG76" s="324"/>
      <c r="BH76" s="479">
        <v>8.7498471000000007E-6</v>
      </c>
      <c r="BI76" s="479">
        <v>1.4626034E-12</v>
      </c>
      <c r="BJ76" s="479">
        <v>1.8075381E-6</v>
      </c>
      <c r="BK76" s="479">
        <v>9.6944508999999994E-15</v>
      </c>
      <c r="BL76" s="479">
        <v>1.8551251E-13</v>
      </c>
      <c r="BM76" s="479">
        <v>1.0544588E-8</v>
      </c>
      <c r="BN76" s="479">
        <v>5.0268744999999997E-7</v>
      </c>
      <c r="BO76" s="479">
        <v>2.1022747E-7</v>
      </c>
      <c r="BP76" s="479">
        <v>3.0267571999999999E-7</v>
      </c>
      <c r="BQ76" s="479">
        <v>8.2828592000000004E-7</v>
      </c>
      <c r="BR76" s="479">
        <v>4.1930043999999997E-11</v>
      </c>
      <c r="BS76" s="479">
        <v>7.4484624999999998E-8</v>
      </c>
      <c r="BT76" s="479">
        <v>1.9407395E-10</v>
      </c>
      <c r="BU76" s="479">
        <v>1.6110061E-12</v>
      </c>
      <c r="BV76" s="479">
        <v>5.7397748999999998E-8</v>
      </c>
      <c r="BW76" s="534"/>
      <c r="BX76" s="262"/>
      <c r="BY76" s="481">
        <f t="shared" si="122"/>
        <v>0</v>
      </c>
      <c r="BZ76" s="481">
        <f t="shared" si="123"/>
        <v>0</v>
      </c>
      <c r="CA76" s="481">
        <f t="shared" si="124"/>
        <v>0</v>
      </c>
      <c r="CB76" s="481">
        <f t="shared" si="125"/>
        <v>0</v>
      </c>
      <c r="CC76" s="481">
        <f t="shared" si="126"/>
        <v>0</v>
      </c>
      <c r="CD76" s="481">
        <f t="shared" si="127"/>
        <v>0</v>
      </c>
      <c r="CE76" s="481">
        <f t="shared" si="128"/>
        <v>0</v>
      </c>
      <c r="CF76" s="481">
        <f t="shared" si="129"/>
        <v>0</v>
      </c>
      <c r="CG76" s="481">
        <f t="shared" si="130"/>
        <v>0</v>
      </c>
      <c r="CH76" s="481">
        <f t="shared" si="131"/>
        <v>0</v>
      </c>
      <c r="CI76" s="481">
        <f t="shared" si="132"/>
        <v>0</v>
      </c>
      <c r="CJ76" s="481">
        <f t="shared" si="133"/>
        <v>0</v>
      </c>
      <c r="CK76" s="481">
        <f t="shared" si="134"/>
        <v>0</v>
      </c>
      <c r="CL76" s="481">
        <f t="shared" si="135"/>
        <v>0</v>
      </c>
      <c r="CM76" s="481">
        <f t="shared" si="136"/>
        <v>0</v>
      </c>
      <c r="CN76" s="336"/>
      <c r="CO76" s="336"/>
      <c r="CP76" s="336">
        <f t="shared" si="137"/>
        <v>0</v>
      </c>
      <c r="CQ76" s="336">
        <f t="shared" si="138"/>
        <v>0</v>
      </c>
      <c r="CR76" s="336">
        <f t="shared" si="139"/>
        <v>0</v>
      </c>
      <c r="CS76" s="336">
        <f t="shared" si="140"/>
        <v>0</v>
      </c>
      <c r="CT76" s="336">
        <f t="shared" si="141"/>
        <v>0</v>
      </c>
      <c r="CU76" s="336">
        <f t="shared" si="142"/>
        <v>0</v>
      </c>
      <c r="CV76" s="336">
        <f t="shared" si="143"/>
        <v>0</v>
      </c>
      <c r="CW76" s="336">
        <f t="shared" si="144"/>
        <v>0</v>
      </c>
      <c r="CX76" s="336">
        <f t="shared" si="145"/>
        <v>0</v>
      </c>
      <c r="CY76" s="336">
        <f t="shared" si="146"/>
        <v>0</v>
      </c>
      <c r="CZ76" s="336">
        <f t="shared" si="147"/>
        <v>0</v>
      </c>
      <c r="DA76" s="336">
        <f t="shared" si="148"/>
        <v>0</v>
      </c>
      <c r="DB76" s="336">
        <f t="shared" si="149"/>
        <v>0</v>
      </c>
      <c r="DC76" s="336">
        <f t="shared" si="150"/>
        <v>0</v>
      </c>
      <c r="DD76" s="336">
        <f t="shared" si="151"/>
        <v>0</v>
      </c>
      <c r="DE76" s="336"/>
      <c r="DF76" s="480"/>
      <c r="DG76" s="336">
        <f t="shared" si="107"/>
        <v>0</v>
      </c>
      <c r="DH76" s="336">
        <f t="shared" si="108"/>
        <v>0</v>
      </c>
      <c r="DI76" s="336">
        <f t="shared" si="109"/>
        <v>0</v>
      </c>
      <c r="DJ76" s="336">
        <f t="shared" si="110"/>
        <v>0</v>
      </c>
      <c r="DK76" s="336">
        <f t="shared" si="111"/>
        <v>0</v>
      </c>
      <c r="DL76" s="336">
        <f t="shared" si="112"/>
        <v>0</v>
      </c>
      <c r="DM76" s="336">
        <f t="shared" si="113"/>
        <v>0</v>
      </c>
      <c r="DN76" s="336">
        <f t="shared" si="114"/>
        <v>0</v>
      </c>
      <c r="DO76" s="336">
        <f t="shared" si="115"/>
        <v>0</v>
      </c>
      <c r="DP76" s="336">
        <f t="shared" si="116"/>
        <v>0</v>
      </c>
      <c r="DQ76" s="336">
        <f t="shared" si="117"/>
        <v>0</v>
      </c>
      <c r="DR76" s="336">
        <f t="shared" si="118"/>
        <v>0</v>
      </c>
      <c r="DS76" s="336">
        <f t="shared" si="119"/>
        <v>0</v>
      </c>
      <c r="DT76" s="336">
        <f t="shared" si="120"/>
        <v>0</v>
      </c>
      <c r="DU76" s="336">
        <f t="shared" si="121"/>
        <v>0</v>
      </c>
    </row>
    <row r="77" spans="1:125" s="276" customFormat="1" ht="15.75" customHeight="1" thickTop="1" x14ac:dyDescent="0.25">
      <c r="A77" s="362" t="str">
        <f>'2.Data entry'!B77</f>
        <v>13.</v>
      </c>
      <c r="B77" s="423" t="str">
        <f>'2.Data entry'!C77</f>
        <v>Liquid soap (for washing hands in toilets)</v>
      </c>
      <c r="C77" s="362" t="str">
        <f>'2.Data entry'!E77</f>
        <v>kg</v>
      </c>
      <c r="D77" s="405">
        <f>'2.Data entry'!F77</f>
        <v>0</v>
      </c>
      <c r="E77" s="424">
        <f>'2.Data entry'!G77*$D77</f>
        <v>0</v>
      </c>
      <c r="F77" s="424">
        <f>'2.Data entry'!H77*$D77</f>
        <v>0</v>
      </c>
      <c r="G77" s="424">
        <f>'2.Data entry'!I77*$D77</f>
        <v>0</v>
      </c>
      <c r="H77" s="407"/>
      <c r="I77" s="277"/>
      <c r="J77" s="394">
        <v>26.4871828145662</v>
      </c>
      <c r="K77" s="458">
        <v>4.3039951155584801E-6</v>
      </c>
      <c r="L77" s="394">
        <v>827.67678904855995</v>
      </c>
      <c r="M77" s="426">
        <v>1.0097931553013909E-6</v>
      </c>
      <c r="N77" s="426">
        <v>1.6357719633236119E-5</v>
      </c>
      <c r="O77" s="394">
        <v>1.487669816480507E-2</v>
      </c>
      <c r="P77" s="394">
        <v>2.7959286666550902</v>
      </c>
      <c r="Q77" s="394">
        <v>7.9204478819544497E-2</v>
      </c>
      <c r="R77" s="394">
        <v>0.1627459066340135</v>
      </c>
      <c r="S77" s="394">
        <v>0.38726009507648895</v>
      </c>
      <c r="T77" s="394">
        <v>7.3762327167939601E-3</v>
      </c>
      <c r="U77" s="394">
        <v>8.5850236627802889E-2</v>
      </c>
      <c r="V77" s="394">
        <v>0.43776687600217851</v>
      </c>
      <c r="W77" s="394">
        <v>8.073600936432736E-4</v>
      </c>
      <c r="X77" s="394">
        <v>55.275912417596054</v>
      </c>
      <c r="Y77" s="403"/>
      <c r="Z77" s="427"/>
      <c r="AA77" s="476">
        <v>4.0287809999999999E-4</v>
      </c>
      <c r="AB77" s="476">
        <v>7.3969196999999999E-11</v>
      </c>
      <c r="AC77" s="476">
        <v>7.9212426999999996E-4</v>
      </c>
      <c r="AD77" s="476">
        <v>3.6139881E-13</v>
      </c>
      <c r="AE77" s="476">
        <v>3.9286556000000003E-11</v>
      </c>
      <c r="AF77" s="476">
        <v>1.0722445E-7</v>
      </c>
      <c r="AG77" s="476">
        <v>2.5670751000000001E-5</v>
      </c>
      <c r="AH77" s="476">
        <v>1.7795671E-6</v>
      </c>
      <c r="AI77" s="476">
        <v>1.7415612000000001E-6</v>
      </c>
      <c r="AJ77" s="476">
        <v>6.9247144999999996E-6</v>
      </c>
      <c r="AK77" s="476">
        <v>1.7851651E-9</v>
      </c>
      <c r="AL77" s="476">
        <v>6.2880911000000003E-7</v>
      </c>
      <c r="AM77" s="476">
        <v>-9.4778437000000004E-10</v>
      </c>
      <c r="AN77" s="476">
        <v>1.0285188E-10</v>
      </c>
      <c r="AO77" s="476">
        <v>4.0309118000000003E-6</v>
      </c>
      <c r="AP77" s="166"/>
      <c r="AQ77" s="166"/>
      <c r="AR77" s="476">
        <v>2.9446275000000001E-5</v>
      </c>
      <c r="AS77" s="476">
        <v>3.4873123000000001E-12</v>
      </c>
      <c r="AT77" s="476">
        <v>8.7213490999999996E-5</v>
      </c>
      <c r="AU77" s="476">
        <v>8.8825404999999999E-13</v>
      </c>
      <c r="AV77" s="476">
        <v>3.7816655999999999E-12</v>
      </c>
      <c r="AW77" s="476">
        <v>1.3895858E-8</v>
      </c>
      <c r="AX77" s="476">
        <v>7.5636168999999998E-6</v>
      </c>
      <c r="AY77" s="476">
        <v>3.1908316E-7</v>
      </c>
      <c r="AZ77" s="478">
        <v>2.8106572999999998E-7</v>
      </c>
      <c r="BA77" s="478">
        <v>1.2174045E-6</v>
      </c>
      <c r="BB77" s="478">
        <v>1.1668398E-8</v>
      </c>
      <c r="BC77" s="478">
        <v>1.1334960999999999E-7</v>
      </c>
      <c r="BD77" s="478">
        <v>1.0609801E-7</v>
      </c>
      <c r="BE77" s="478">
        <v>4.8975052000000002E-11</v>
      </c>
      <c r="BF77" s="478">
        <v>2.5571681000000002E-6</v>
      </c>
      <c r="BG77" s="166"/>
      <c r="BH77" s="478">
        <v>8.7498471000000007E-6</v>
      </c>
      <c r="BI77" s="478">
        <v>1.4626034E-12</v>
      </c>
      <c r="BJ77" s="478">
        <v>1.8075381E-6</v>
      </c>
      <c r="BK77" s="478">
        <v>9.6944508999999994E-15</v>
      </c>
      <c r="BL77" s="478">
        <v>1.8551251E-13</v>
      </c>
      <c r="BM77" s="478">
        <v>1.0544588E-8</v>
      </c>
      <c r="BN77" s="478">
        <v>5.0268744999999997E-7</v>
      </c>
      <c r="BO77" s="478">
        <v>2.1022747E-7</v>
      </c>
      <c r="BP77" s="478">
        <v>3.0267571999999999E-7</v>
      </c>
      <c r="BQ77" s="478">
        <v>8.2828592000000004E-7</v>
      </c>
      <c r="BR77" s="478">
        <v>4.1930043999999997E-11</v>
      </c>
      <c r="BS77" s="478">
        <v>7.4484624999999998E-8</v>
      </c>
      <c r="BT77" s="478">
        <v>1.9407395E-10</v>
      </c>
      <c r="BU77" s="478">
        <v>1.6110061E-12</v>
      </c>
      <c r="BV77" s="478">
        <v>5.7397748999999998E-8</v>
      </c>
      <c r="BW77" s="166"/>
      <c r="BX77" s="277"/>
      <c r="BY77" s="336">
        <f t="shared" ref="BY77:CM78" si="152">(J77*$D77)</f>
        <v>0</v>
      </c>
      <c r="BZ77" s="336">
        <f t="shared" si="152"/>
        <v>0</v>
      </c>
      <c r="CA77" s="336">
        <f t="shared" si="152"/>
        <v>0</v>
      </c>
      <c r="CB77" s="336">
        <f t="shared" si="152"/>
        <v>0</v>
      </c>
      <c r="CC77" s="336">
        <f t="shared" si="152"/>
        <v>0</v>
      </c>
      <c r="CD77" s="336">
        <f t="shared" si="152"/>
        <v>0</v>
      </c>
      <c r="CE77" s="336">
        <f t="shared" si="152"/>
        <v>0</v>
      </c>
      <c r="CF77" s="336">
        <f t="shared" si="152"/>
        <v>0</v>
      </c>
      <c r="CG77" s="336">
        <f t="shared" si="152"/>
        <v>0</v>
      </c>
      <c r="CH77" s="336">
        <f t="shared" si="152"/>
        <v>0</v>
      </c>
      <c r="CI77" s="336">
        <f t="shared" si="152"/>
        <v>0</v>
      </c>
      <c r="CJ77" s="336">
        <f t="shared" si="152"/>
        <v>0</v>
      </c>
      <c r="CK77" s="336">
        <f t="shared" si="152"/>
        <v>0</v>
      </c>
      <c r="CL77" s="336">
        <f t="shared" si="152"/>
        <v>0</v>
      </c>
      <c r="CM77" s="336">
        <f t="shared" si="152"/>
        <v>0</v>
      </c>
      <c r="CN77" s="483"/>
      <c r="CO77" s="483"/>
      <c r="CP77" s="483">
        <f>($E77*AA77)+($F77*AR77)+($G77*BH77)</f>
        <v>0</v>
      </c>
      <c r="CQ77" s="483">
        <f t="shared" si="138"/>
        <v>0</v>
      </c>
      <c r="CR77" s="483">
        <f t="shared" si="139"/>
        <v>0</v>
      </c>
      <c r="CS77" s="483">
        <f t="shared" si="140"/>
        <v>0</v>
      </c>
      <c r="CT77" s="483">
        <f t="shared" si="141"/>
        <v>0</v>
      </c>
      <c r="CU77" s="483">
        <f t="shared" si="142"/>
        <v>0</v>
      </c>
      <c r="CV77" s="483">
        <f t="shared" si="143"/>
        <v>0</v>
      </c>
      <c r="CW77" s="483">
        <f t="shared" si="144"/>
        <v>0</v>
      </c>
      <c r="CX77" s="483">
        <f t="shared" si="145"/>
        <v>0</v>
      </c>
      <c r="CY77" s="483">
        <f t="shared" si="146"/>
        <v>0</v>
      </c>
      <c r="CZ77" s="483">
        <f t="shared" si="147"/>
        <v>0</v>
      </c>
      <c r="DA77" s="483">
        <f t="shared" si="148"/>
        <v>0</v>
      </c>
      <c r="DB77" s="483">
        <f t="shared" si="149"/>
        <v>0</v>
      </c>
      <c r="DC77" s="483">
        <f t="shared" si="150"/>
        <v>0</v>
      </c>
      <c r="DD77" s="483">
        <f t="shared" si="151"/>
        <v>0</v>
      </c>
      <c r="DE77" s="483"/>
      <c r="DF77" s="484"/>
      <c r="DG77" s="483">
        <f t="shared" si="107"/>
        <v>0</v>
      </c>
      <c r="DH77" s="483">
        <f t="shared" si="108"/>
        <v>0</v>
      </c>
      <c r="DI77" s="483">
        <f t="shared" si="109"/>
        <v>0</v>
      </c>
      <c r="DJ77" s="483">
        <f t="shared" si="110"/>
        <v>0</v>
      </c>
      <c r="DK77" s="483">
        <f t="shared" si="111"/>
        <v>0</v>
      </c>
      <c r="DL77" s="483">
        <f t="shared" si="112"/>
        <v>0</v>
      </c>
      <c r="DM77" s="483">
        <f t="shared" si="113"/>
        <v>0</v>
      </c>
      <c r="DN77" s="483">
        <f t="shared" si="114"/>
        <v>0</v>
      </c>
      <c r="DO77" s="483">
        <f t="shared" si="115"/>
        <v>0</v>
      </c>
      <c r="DP77" s="483">
        <f t="shared" si="116"/>
        <v>0</v>
      </c>
      <c r="DQ77" s="483">
        <f t="shared" si="117"/>
        <v>0</v>
      </c>
      <c r="DR77" s="483">
        <f t="shared" si="118"/>
        <v>0</v>
      </c>
      <c r="DS77" s="483">
        <f t="shared" si="119"/>
        <v>0</v>
      </c>
      <c r="DT77" s="483">
        <f t="shared" si="120"/>
        <v>0</v>
      </c>
      <c r="DU77" s="483">
        <f t="shared" si="121"/>
        <v>0</v>
      </c>
    </row>
    <row r="78" spans="1:125" s="166" customFormat="1" ht="15.75" customHeight="1" x14ac:dyDescent="0.25">
      <c r="A78" s="165">
        <f>'2.Data entry'!B78</f>
        <v>0</v>
      </c>
      <c r="B78" s="303" t="str">
        <f>'2.Data entry'!C78</f>
        <v>Towel hand roll (rented)</v>
      </c>
      <c r="C78" s="165" t="str">
        <f>'2.Data entry'!E78</f>
        <v>n.</v>
      </c>
      <c r="D78" s="304">
        <f>'2.Data entry'!F78</f>
        <v>0</v>
      </c>
      <c r="E78" s="329">
        <f>'2.Data entry'!G78*$D78</f>
        <v>0</v>
      </c>
      <c r="F78" s="329">
        <f>'2.Data entry'!H78*$D78</f>
        <v>0</v>
      </c>
      <c r="G78" s="329">
        <f>'2.Data entry'!I78*$D78</f>
        <v>0</v>
      </c>
      <c r="H78" s="306"/>
      <c r="I78" s="262" t="s">
        <v>274</v>
      </c>
      <c r="J78" s="394">
        <v>90.184010000000001</v>
      </c>
      <c r="K78" s="394">
        <v>1.1723333E-5</v>
      </c>
      <c r="L78" s="394">
        <v>616.6508</v>
      </c>
      <c r="M78" s="394">
        <v>4.8001582499999993E-6</v>
      </c>
      <c r="N78" s="394">
        <v>1.38908775E-5</v>
      </c>
      <c r="O78" s="394">
        <v>4.33277725E-2</v>
      </c>
      <c r="P78" s="394">
        <v>6.3152339999999993</v>
      </c>
      <c r="Q78" s="394">
        <v>0.19345641999999999</v>
      </c>
      <c r="R78" s="394">
        <v>0.33428303500000001</v>
      </c>
      <c r="S78" s="394">
        <v>0.73045130000000003</v>
      </c>
      <c r="T78" s="394">
        <v>1.8996078E-2</v>
      </c>
      <c r="U78" s="394">
        <v>8.1652965000000008E-2</v>
      </c>
      <c r="V78" s="394">
        <v>3.0849140000000004</v>
      </c>
      <c r="W78" s="394">
        <v>3.2874908500000002E-3</v>
      </c>
      <c r="X78" s="394">
        <v>197.87923000000001</v>
      </c>
      <c r="Y78" s="307"/>
      <c r="Z78" s="308"/>
      <c r="AA78" s="476">
        <v>4.0287809999999999E-4</v>
      </c>
      <c r="AB78" s="476">
        <v>7.3969196999999999E-11</v>
      </c>
      <c r="AC78" s="476">
        <v>7.9212426999999996E-4</v>
      </c>
      <c r="AD78" s="476">
        <v>3.6139881E-13</v>
      </c>
      <c r="AE78" s="476">
        <v>3.9286556000000003E-11</v>
      </c>
      <c r="AF78" s="476">
        <v>1.0722445E-7</v>
      </c>
      <c r="AG78" s="476">
        <v>2.5670751000000001E-5</v>
      </c>
      <c r="AH78" s="476">
        <v>1.7795671E-6</v>
      </c>
      <c r="AI78" s="476">
        <v>1.7415612000000001E-6</v>
      </c>
      <c r="AJ78" s="476">
        <v>6.9247144999999996E-6</v>
      </c>
      <c r="AK78" s="476">
        <v>1.7851651E-9</v>
      </c>
      <c r="AL78" s="476">
        <v>6.2880911000000003E-7</v>
      </c>
      <c r="AM78" s="476">
        <v>-9.4778437000000004E-10</v>
      </c>
      <c r="AN78" s="476">
        <v>1.0285188E-10</v>
      </c>
      <c r="AO78" s="476">
        <v>4.0309118000000003E-6</v>
      </c>
      <c r="AR78" s="476">
        <v>2.9446275000000001E-5</v>
      </c>
      <c r="AS78" s="476">
        <v>3.4873123000000001E-12</v>
      </c>
      <c r="AT78" s="476">
        <v>8.7213490999999996E-5</v>
      </c>
      <c r="AU78" s="476">
        <v>8.8825404999999999E-13</v>
      </c>
      <c r="AV78" s="476">
        <v>3.7816655999999999E-12</v>
      </c>
      <c r="AW78" s="476">
        <v>1.3895858E-8</v>
      </c>
      <c r="AX78" s="476">
        <v>7.5636168999999998E-6</v>
      </c>
      <c r="AY78" s="476">
        <v>3.1908316E-7</v>
      </c>
      <c r="AZ78" s="478">
        <v>2.8106572999999998E-7</v>
      </c>
      <c r="BA78" s="478">
        <v>1.2174045E-6</v>
      </c>
      <c r="BB78" s="478">
        <v>1.1668398E-8</v>
      </c>
      <c r="BC78" s="478">
        <v>1.1334960999999999E-7</v>
      </c>
      <c r="BD78" s="478">
        <v>1.0609801E-7</v>
      </c>
      <c r="BE78" s="478">
        <v>4.8975052000000002E-11</v>
      </c>
      <c r="BF78" s="478">
        <v>2.5571681000000002E-6</v>
      </c>
      <c r="BH78" s="478">
        <v>8.7498471000000007E-6</v>
      </c>
      <c r="BI78" s="478">
        <v>1.4626034E-12</v>
      </c>
      <c r="BJ78" s="478">
        <v>1.8075381E-6</v>
      </c>
      <c r="BK78" s="478">
        <v>9.6944508999999994E-15</v>
      </c>
      <c r="BL78" s="478">
        <v>1.8551251E-13</v>
      </c>
      <c r="BM78" s="478">
        <v>1.0544588E-8</v>
      </c>
      <c r="BN78" s="478">
        <v>5.0268744999999997E-7</v>
      </c>
      <c r="BO78" s="478">
        <v>2.1022747E-7</v>
      </c>
      <c r="BP78" s="478">
        <v>3.0267571999999999E-7</v>
      </c>
      <c r="BQ78" s="478">
        <v>8.2828592000000004E-7</v>
      </c>
      <c r="BR78" s="478">
        <v>4.1930043999999997E-11</v>
      </c>
      <c r="BS78" s="478">
        <v>7.4484624999999998E-8</v>
      </c>
      <c r="BT78" s="478">
        <v>1.9407395E-10</v>
      </c>
      <c r="BU78" s="478">
        <v>1.6110061E-12</v>
      </c>
      <c r="BV78" s="478">
        <v>5.7397748999999998E-8</v>
      </c>
      <c r="BX78" s="262"/>
      <c r="BY78" s="336">
        <f t="shared" si="152"/>
        <v>0</v>
      </c>
      <c r="BZ78" s="336">
        <f t="shared" si="152"/>
        <v>0</v>
      </c>
      <c r="CA78" s="336">
        <f t="shared" si="152"/>
        <v>0</v>
      </c>
      <c r="CB78" s="336">
        <f t="shared" si="152"/>
        <v>0</v>
      </c>
      <c r="CC78" s="336">
        <f t="shared" si="152"/>
        <v>0</v>
      </c>
      <c r="CD78" s="336">
        <f t="shared" si="152"/>
        <v>0</v>
      </c>
      <c r="CE78" s="336">
        <f t="shared" si="152"/>
        <v>0</v>
      </c>
      <c r="CF78" s="336">
        <f t="shared" si="152"/>
        <v>0</v>
      </c>
      <c r="CG78" s="336">
        <f t="shared" si="152"/>
        <v>0</v>
      </c>
      <c r="CH78" s="336">
        <f t="shared" si="152"/>
        <v>0</v>
      </c>
      <c r="CI78" s="336">
        <f t="shared" si="152"/>
        <v>0</v>
      </c>
      <c r="CJ78" s="336">
        <f t="shared" si="152"/>
        <v>0</v>
      </c>
      <c r="CK78" s="336">
        <f t="shared" si="152"/>
        <v>0</v>
      </c>
      <c r="CL78" s="336">
        <f t="shared" si="152"/>
        <v>0</v>
      </c>
      <c r="CM78" s="336">
        <f t="shared" si="152"/>
        <v>0</v>
      </c>
      <c r="CN78" s="336"/>
      <c r="CO78" s="336"/>
      <c r="CP78" s="336">
        <f t="shared" ref="CP78:CP83" si="153">($E78*AA78)+($F78*AR78)+($G78*BH78)</f>
        <v>0</v>
      </c>
      <c r="CQ78" s="336">
        <f t="shared" ref="CQ78:CQ99" si="154">($E78*AB78)+($F78*AS78)+($G78*BI78)</f>
        <v>0</v>
      </c>
      <c r="CR78" s="336">
        <f t="shared" ref="CR78:CR99" si="155">($E78*AC78)+($F78*AT78)+($G78*BJ78)</f>
        <v>0</v>
      </c>
      <c r="CS78" s="336">
        <f t="shared" ref="CS78:CS99" si="156">($E78*AD78)+($F78*AU78)+($G78*BK78)</f>
        <v>0</v>
      </c>
      <c r="CT78" s="336">
        <f t="shared" ref="CT78:CT99" si="157">($E78*AE78)+($F78*AV78)+($G78*BL78)</f>
        <v>0</v>
      </c>
      <c r="CU78" s="336">
        <f t="shared" ref="CU78:CU99" si="158">($E78*AF78)+($F78*AW78)+($G78*BM78)</f>
        <v>0</v>
      </c>
      <c r="CV78" s="336">
        <f t="shared" ref="CV78:CV99" si="159">($E78*AG78)+($F78*AX78)+($G78*BN78)</f>
        <v>0</v>
      </c>
      <c r="CW78" s="336">
        <f t="shared" ref="CW78:CW99" si="160">($E78*AH78)+($F78*AY78)+($G78*BO78)</f>
        <v>0</v>
      </c>
      <c r="CX78" s="336">
        <f t="shared" ref="CX78:CX99" si="161">($E78*AI78)+($F78*AZ78)+($G78*BP78)</f>
        <v>0</v>
      </c>
      <c r="CY78" s="336">
        <f t="shared" ref="CY78:CY99" si="162">($E78*AJ78)+($F78*BA78)+($G78*BQ78)</f>
        <v>0</v>
      </c>
      <c r="CZ78" s="336">
        <f t="shared" ref="CZ78:CZ99" si="163">($E78*AK78)+($F78*BB78)+($G78*BR78)</f>
        <v>0</v>
      </c>
      <c r="DA78" s="336">
        <f t="shared" ref="DA78:DA99" si="164">($E78*AL78)+($F78*BC78)+($G78*BS78)</f>
        <v>0</v>
      </c>
      <c r="DB78" s="336">
        <f t="shared" ref="DB78:DB99" si="165">($E78*AM78)+($F78*BD78)+($G78*BT78)</f>
        <v>0</v>
      </c>
      <c r="DC78" s="336">
        <f t="shared" ref="DC78:DC99" si="166">($E78*AN78)+($F78*BE78)+($G78*BU78)</f>
        <v>0</v>
      </c>
      <c r="DD78" s="336">
        <f t="shared" ref="DD78:DD99" si="167">($E78*AO78)+($F78*BF78)+($G78*BV78)</f>
        <v>0</v>
      </c>
      <c r="DE78" s="336"/>
      <c r="DF78" s="480"/>
      <c r="DG78" s="336">
        <f t="shared" si="107"/>
        <v>0</v>
      </c>
      <c r="DH78" s="336">
        <f t="shared" si="108"/>
        <v>0</v>
      </c>
      <c r="DI78" s="336">
        <f t="shared" si="109"/>
        <v>0</v>
      </c>
      <c r="DJ78" s="336">
        <f t="shared" si="110"/>
        <v>0</v>
      </c>
      <c r="DK78" s="336">
        <f t="shared" si="111"/>
        <v>0</v>
      </c>
      <c r="DL78" s="336">
        <f t="shared" si="112"/>
        <v>0</v>
      </c>
      <c r="DM78" s="336">
        <f t="shared" si="113"/>
        <v>0</v>
      </c>
      <c r="DN78" s="336">
        <f t="shared" si="114"/>
        <v>0</v>
      </c>
      <c r="DO78" s="336">
        <f t="shared" si="115"/>
        <v>0</v>
      </c>
      <c r="DP78" s="336">
        <f t="shared" si="116"/>
        <v>0</v>
      </c>
      <c r="DQ78" s="336">
        <f t="shared" si="117"/>
        <v>0</v>
      </c>
      <c r="DR78" s="336">
        <f t="shared" si="118"/>
        <v>0</v>
      </c>
      <c r="DS78" s="336">
        <f t="shared" si="119"/>
        <v>0</v>
      </c>
      <c r="DT78" s="336">
        <f t="shared" si="120"/>
        <v>0</v>
      </c>
      <c r="DU78" s="336">
        <f t="shared" si="121"/>
        <v>0</v>
      </c>
    </row>
    <row r="79" spans="1:125" s="166" customFormat="1" ht="15.75" customHeight="1" x14ac:dyDescent="0.25">
      <c r="A79" s="165">
        <f>'2.Data entry'!B79</f>
        <v>0</v>
      </c>
      <c r="B79" s="303" t="str">
        <f>'2.Data entry'!C79</f>
        <v>Ammonia</v>
      </c>
      <c r="C79" s="165" t="str">
        <f>'2.Data entry'!E79</f>
        <v>kg</v>
      </c>
      <c r="D79" s="304">
        <f>'2.Data entry'!F79</f>
        <v>0</v>
      </c>
      <c r="E79" s="329">
        <f>'2.Data entry'!G79*$D79</f>
        <v>0</v>
      </c>
      <c r="F79" s="329">
        <f>'2.Data entry'!H79*$D79</f>
        <v>0</v>
      </c>
      <c r="G79" s="329">
        <f>'2.Data entry'!I79*$D79</f>
        <v>0</v>
      </c>
      <c r="H79" s="306"/>
      <c r="I79" s="262"/>
      <c r="J79" s="476">
        <v>1.9127977</v>
      </c>
      <c r="K79" s="476">
        <v>3.4084716000000001E-7</v>
      </c>
      <c r="L79" s="476">
        <v>3.2676101000000002</v>
      </c>
      <c r="M79" s="476">
        <v>5.7872984E-9</v>
      </c>
      <c r="N79" s="476">
        <v>7.4792316999999997E-8</v>
      </c>
      <c r="O79" s="476">
        <v>1.7294125E-3</v>
      </c>
      <c r="P79" s="476">
        <v>8.9103169999999995E-2</v>
      </c>
      <c r="Q79" s="476">
        <v>2.8356811000000001E-3</v>
      </c>
      <c r="R79" s="476">
        <v>6.4633316000000003E-3</v>
      </c>
      <c r="S79" s="476">
        <v>8.1975503999999998E-3</v>
      </c>
      <c r="T79" s="476">
        <v>4.9753211E-5</v>
      </c>
      <c r="U79" s="476">
        <v>7.5097295999999999E-4</v>
      </c>
      <c r="V79" s="476">
        <v>9.1450939999999994E-3</v>
      </c>
      <c r="W79" s="476">
        <v>2.5546331999999998E-6</v>
      </c>
      <c r="X79" s="476">
        <v>3.1933805000000003E-2</v>
      </c>
      <c r="Y79" s="307"/>
      <c r="Z79" s="308"/>
      <c r="AA79" s="476">
        <v>4.0287809999999999E-4</v>
      </c>
      <c r="AB79" s="476">
        <v>7.3969196999999999E-11</v>
      </c>
      <c r="AC79" s="476">
        <v>7.9212426999999996E-4</v>
      </c>
      <c r="AD79" s="476">
        <v>3.6139881E-13</v>
      </c>
      <c r="AE79" s="476">
        <v>3.9286556000000003E-11</v>
      </c>
      <c r="AF79" s="476">
        <v>1.0722445E-7</v>
      </c>
      <c r="AG79" s="476">
        <v>2.5670751000000001E-5</v>
      </c>
      <c r="AH79" s="476">
        <v>1.7795671E-6</v>
      </c>
      <c r="AI79" s="476">
        <v>1.7415612000000001E-6</v>
      </c>
      <c r="AJ79" s="476">
        <v>6.9247144999999996E-6</v>
      </c>
      <c r="AK79" s="476">
        <v>1.7851651E-9</v>
      </c>
      <c r="AL79" s="476">
        <v>6.2880911000000003E-7</v>
      </c>
      <c r="AM79" s="476">
        <v>-9.4778437000000004E-10</v>
      </c>
      <c r="AN79" s="476">
        <v>1.0285188E-10</v>
      </c>
      <c r="AO79" s="476">
        <v>4.0309118000000003E-6</v>
      </c>
      <c r="AR79" s="476">
        <v>2.9446275000000001E-5</v>
      </c>
      <c r="AS79" s="476">
        <v>3.4873123000000001E-12</v>
      </c>
      <c r="AT79" s="476">
        <v>8.7213490999999996E-5</v>
      </c>
      <c r="AU79" s="476">
        <v>8.8825404999999999E-13</v>
      </c>
      <c r="AV79" s="476">
        <v>3.7816655999999999E-12</v>
      </c>
      <c r="AW79" s="476">
        <v>1.3895858E-8</v>
      </c>
      <c r="AX79" s="476">
        <v>7.5636168999999998E-6</v>
      </c>
      <c r="AY79" s="476">
        <v>3.1908316E-7</v>
      </c>
      <c r="AZ79" s="478">
        <v>2.8106572999999998E-7</v>
      </c>
      <c r="BA79" s="478">
        <v>1.2174045E-6</v>
      </c>
      <c r="BB79" s="478">
        <v>1.1668398E-8</v>
      </c>
      <c r="BC79" s="478">
        <v>1.1334960999999999E-7</v>
      </c>
      <c r="BD79" s="478">
        <v>1.0609801E-7</v>
      </c>
      <c r="BE79" s="478">
        <v>4.8975052000000002E-11</v>
      </c>
      <c r="BF79" s="478">
        <v>2.5571681000000002E-6</v>
      </c>
      <c r="BH79" s="478">
        <v>8.7498471000000007E-6</v>
      </c>
      <c r="BI79" s="478">
        <v>1.4626034E-12</v>
      </c>
      <c r="BJ79" s="478">
        <v>1.8075381E-6</v>
      </c>
      <c r="BK79" s="478">
        <v>9.6944508999999994E-15</v>
      </c>
      <c r="BL79" s="478">
        <v>1.8551251E-13</v>
      </c>
      <c r="BM79" s="478">
        <v>1.0544588E-8</v>
      </c>
      <c r="BN79" s="478">
        <v>5.0268744999999997E-7</v>
      </c>
      <c r="BO79" s="478">
        <v>2.1022747E-7</v>
      </c>
      <c r="BP79" s="478">
        <v>3.0267571999999999E-7</v>
      </c>
      <c r="BQ79" s="478">
        <v>8.2828592000000004E-7</v>
      </c>
      <c r="BR79" s="478">
        <v>4.1930043999999997E-11</v>
      </c>
      <c r="BS79" s="478">
        <v>7.4484624999999998E-8</v>
      </c>
      <c r="BT79" s="478">
        <v>1.9407395E-10</v>
      </c>
      <c r="BU79" s="478">
        <v>1.6110061E-12</v>
      </c>
      <c r="BV79" s="478">
        <v>5.7397748999999998E-8</v>
      </c>
      <c r="BX79" s="262"/>
      <c r="BY79" s="336">
        <f t="shared" si="122"/>
        <v>0</v>
      </c>
      <c r="BZ79" s="336">
        <f t="shared" si="123"/>
        <v>0</v>
      </c>
      <c r="CA79" s="336">
        <f t="shared" si="124"/>
        <v>0</v>
      </c>
      <c r="CB79" s="336">
        <f t="shared" si="125"/>
        <v>0</v>
      </c>
      <c r="CC79" s="336">
        <f t="shared" si="126"/>
        <v>0</v>
      </c>
      <c r="CD79" s="336">
        <f t="shared" si="127"/>
        <v>0</v>
      </c>
      <c r="CE79" s="336">
        <f t="shared" si="128"/>
        <v>0</v>
      </c>
      <c r="CF79" s="336">
        <f t="shared" si="129"/>
        <v>0</v>
      </c>
      <c r="CG79" s="336">
        <f t="shared" si="130"/>
        <v>0</v>
      </c>
      <c r="CH79" s="336">
        <f t="shared" si="131"/>
        <v>0</v>
      </c>
      <c r="CI79" s="336">
        <f t="shared" si="132"/>
        <v>0</v>
      </c>
      <c r="CJ79" s="336">
        <f t="shared" si="133"/>
        <v>0</v>
      </c>
      <c r="CK79" s="336">
        <f t="shared" si="134"/>
        <v>0</v>
      </c>
      <c r="CL79" s="336">
        <f t="shared" si="135"/>
        <v>0</v>
      </c>
      <c r="CM79" s="336">
        <f t="shared" si="136"/>
        <v>0</v>
      </c>
      <c r="CN79" s="336"/>
      <c r="CO79" s="336"/>
      <c r="CP79" s="336">
        <f t="shared" si="153"/>
        <v>0</v>
      </c>
      <c r="CQ79" s="336">
        <f t="shared" si="154"/>
        <v>0</v>
      </c>
      <c r="CR79" s="336">
        <f t="shared" si="155"/>
        <v>0</v>
      </c>
      <c r="CS79" s="336">
        <f t="shared" si="156"/>
        <v>0</v>
      </c>
      <c r="CT79" s="336">
        <f t="shared" si="157"/>
        <v>0</v>
      </c>
      <c r="CU79" s="336">
        <f t="shared" si="158"/>
        <v>0</v>
      </c>
      <c r="CV79" s="336">
        <f t="shared" si="159"/>
        <v>0</v>
      </c>
      <c r="CW79" s="336">
        <f t="shared" si="160"/>
        <v>0</v>
      </c>
      <c r="CX79" s="336">
        <f t="shared" si="161"/>
        <v>0</v>
      </c>
      <c r="CY79" s="336">
        <f t="shared" si="162"/>
        <v>0</v>
      </c>
      <c r="CZ79" s="336">
        <f t="shared" si="163"/>
        <v>0</v>
      </c>
      <c r="DA79" s="336">
        <f t="shared" si="164"/>
        <v>0</v>
      </c>
      <c r="DB79" s="336">
        <f t="shared" si="165"/>
        <v>0</v>
      </c>
      <c r="DC79" s="336">
        <f t="shared" si="166"/>
        <v>0</v>
      </c>
      <c r="DD79" s="336">
        <f t="shared" si="167"/>
        <v>0</v>
      </c>
      <c r="DE79" s="336"/>
      <c r="DF79" s="480"/>
      <c r="DG79" s="336">
        <f t="shared" si="107"/>
        <v>0</v>
      </c>
      <c r="DH79" s="336">
        <f t="shared" si="108"/>
        <v>0</v>
      </c>
      <c r="DI79" s="336">
        <f t="shared" si="109"/>
        <v>0</v>
      </c>
      <c r="DJ79" s="336">
        <f t="shared" si="110"/>
        <v>0</v>
      </c>
      <c r="DK79" s="336">
        <f t="shared" si="111"/>
        <v>0</v>
      </c>
      <c r="DL79" s="336">
        <f t="shared" si="112"/>
        <v>0</v>
      </c>
      <c r="DM79" s="336">
        <f t="shared" si="113"/>
        <v>0</v>
      </c>
      <c r="DN79" s="336">
        <f t="shared" si="114"/>
        <v>0</v>
      </c>
      <c r="DO79" s="336">
        <f t="shared" si="115"/>
        <v>0</v>
      </c>
      <c r="DP79" s="336">
        <f t="shared" si="116"/>
        <v>0</v>
      </c>
      <c r="DQ79" s="336">
        <f t="shared" si="117"/>
        <v>0</v>
      </c>
      <c r="DR79" s="336">
        <f t="shared" si="118"/>
        <v>0</v>
      </c>
      <c r="DS79" s="336">
        <f t="shared" si="119"/>
        <v>0</v>
      </c>
      <c r="DT79" s="336">
        <f t="shared" si="120"/>
        <v>0</v>
      </c>
      <c r="DU79" s="336">
        <f t="shared" si="121"/>
        <v>0</v>
      </c>
    </row>
    <row r="80" spans="1:125" s="166" customFormat="1" ht="15.75" customHeight="1" x14ac:dyDescent="0.25">
      <c r="A80" s="165">
        <f>'2.Data entry'!B80</f>
        <v>0</v>
      </c>
      <c r="B80" s="303" t="str">
        <f>'2.Data entry'!C80</f>
        <v>Bleach</v>
      </c>
      <c r="C80" s="165" t="str">
        <f>'2.Data entry'!E80</f>
        <v>kg</v>
      </c>
      <c r="D80" s="304">
        <f>'2.Data entry'!F80</f>
        <v>0</v>
      </c>
      <c r="E80" s="329">
        <f>'2.Data entry'!G80*$D80</f>
        <v>0</v>
      </c>
      <c r="F80" s="329">
        <f>'2.Data entry'!H80*$D80</f>
        <v>0</v>
      </c>
      <c r="G80" s="329">
        <f>'2.Data entry'!I80*$D80</f>
        <v>0</v>
      </c>
      <c r="H80" s="306"/>
      <c r="I80" s="262"/>
      <c r="J80" s="476">
        <v>2.0399395</v>
      </c>
      <c r="K80" s="476">
        <v>1.4387977E-6</v>
      </c>
      <c r="L80" s="476">
        <v>9.5144687999999995</v>
      </c>
      <c r="M80" s="476">
        <v>1.0237711000000001E-7</v>
      </c>
      <c r="N80" s="476">
        <v>5.6627038E-7</v>
      </c>
      <c r="O80" s="476">
        <v>1.4599747E-3</v>
      </c>
      <c r="P80" s="476">
        <v>0.43866157</v>
      </c>
      <c r="Q80" s="476">
        <v>5.3165006000000002E-3</v>
      </c>
      <c r="R80" s="476">
        <v>1.0556494E-2</v>
      </c>
      <c r="S80" s="476">
        <v>2.0824087000000002E-2</v>
      </c>
      <c r="T80" s="476">
        <v>1.1030402000000001E-3</v>
      </c>
      <c r="U80" s="476">
        <v>2.1646502999999998E-3</v>
      </c>
      <c r="V80" s="476">
        <v>9.9124802000000005E-3</v>
      </c>
      <c r="W80" s="476">
        <v>2.5446541E-5</v>
      </c>
      <c r="X80" s="476">
        <v>0.50650669000000004</v>
      </c>
      <c r="Y80" s="307"/>
      <c r="Z80" s="308"/>
      <c r="AA80" s="476">
        <v>4.0287809999999999E-4</v>
      </c>
      <c r="AB80" s="476">
        <v>7.3969196999999999E-11</v>
      </c>
      <c r="AC80" s="476">
        <v>7.9212426999999996E-4</v>
      </c>
      <c r="AD80" s="476">
        <v>3.6139881E-13</v>
      </c>
      <c r="AE80" s="476">
        <v>3.9286556000000003E-11</v>
      </c>
      <c r="AF80" s="476">
        <v>1.0722445E-7</v>
      </c>
      <c r="AG80" s="476">
        <v>2.5670751000000001E-5</v>
      </c>
      <c r="AH80" s="476">
        <v>1.7795671E-6</v>
      </c>
      <c r="AI80" s="476">
        <v>1.7415612000000001E-6</v>
      </c>
      <c r="AJ80" s="476">
        <v>6.9247144999999996E-6</v>
      </c>
      <c r="AK80" s="476">
        <v>1.7851651E-9</v>
      </c>
      <c r="AL80" s="476">
        <v>6.2880911000000003E-7</v>
      </c>
      <c r="AM80" s="476">
        <v>-9.4778437000000004E-10</v>
      </c>
      <c r="AN80" s="476">
        <v>1.0285188E-10</v>
      </c>
      <c r="AO80" s="476">
        <v>4.0309118000000003E-6</v>
      </c>
      <c r="AR80" s="476">
        <v>2.9446275000000001E-5</v>
      </c>
      <c r="AS80" s="476">
        <v>3.4873123000000001E-12</v>
      </c>
      <c r="AT80" s="476">
        <v>8.7213490999999996E-5</v>
      </c>
      <c r="AU80" s="476">
        <v>8.8825404999999999E-13</v>
      </c>
      <c r="AV80" s="476">
        <v>3.7816655999999999E-12</v>
      </c>
      <c r="AW80" s="476">
        <v>1.3895858E-8</v>
      </c>
      <c r="AX80" s="476">
        <v>7.5636168999999998E-6</v>
      </c>
      <c r="AY80" s="476">
        <v>3.1908316E-7</v>
      </c>
      <c r="AZ80" s="478">
        <v>2.8106572999999998E-7</v>
      </c>
      <c r="BA80" s="478">
        <v>1.2174045E-6</v>
      </c>
      <c r="BB80" s="478">
        <v>1.1668398E-8</v>
      </c>
      <c r="BC80" s="478">
        <v>1.1334960999999999E-7</v>
      </c>
      <c r="BD80" s="478">
        <v>1.0609801E-7</v>
      </c>
      <c r="BE80" s="478">
        <v>4.8975052000000002E-11</v>
      </c>
      <c r="BF80" s="478">
        <v>2.5571681000000002E-6</v>
      </c>
      <c r="BH80" s="478">
        <v>8.7498471000000007E-6</v>
      </c>
      <c r="BI80" s="478">
        <v>1.4626034E-12</v>
      </c>
      <c r="BJ80" s="478">
        <v>1.8075381E-6</v>
      </c>
      <c r="BK80" s="478">
        <v>9.6944508999999994E-15</v>
      </c>
      <c r="BL80" s="478">
        <v>1.8551251E-13</v>
      </c>
      <c r="BM80" s="478">
        <v>1.0544588E-8</v>
      </c>
      <c r="BN80" s="478">
        <v>5.0268744999999997E-7</v>
      </c>
      <c r="BO80" s="478">
        <v>2.1022747E-7</v>
      </c>
      <c r="BP80" s="478">
        <v>3.0267571999999999E-7</v>
      </c>
      <c r="BQ80" s="478">
        <v>8.2828592000000004E-7</v>
      </c>
      <c r="BR80" s="478">
        <v>4.1930043999999997E-11</v>
      </c>
      <c r="BS80" s="478">
        <v>7.4484624999999998E-8</v>
      </c>
      <c r="BT80" s="478">
        <v>1.9407395E-10</v>
      </c>
      <c r="BU80" s="478">
        <v>1.6110061E-12</v>
      </c>
      <c r="BV80" s="478">
        <v>5.7397748999999998E-8</v>
      </c>
      <c r="BX80" s="262"/>
      <c r="BY80" s="336">
        <f t="shared" si="122"/>
        <v>0</v>
      </c>
      <c r="BZ80" s="336">
        <f t="shared" si="123"/>
        <v>0</v>
      </c>
      <c r="CA80" s="336">
        <f t="shared" si="124"/>
        <v>0</v>
      </c>
      <c r="CB80" s="336">
        <f t="shared" si="125"/>
        <v>0</v>
      </c>
      <c r="CC80" s="336">
        <f t="shared" si="126"/>
        <v>0</v>
      </c>
      <c r="CD80" s="336">
        <f t="shared" si="127"/>
        <v>0</v>
      </c>
      <c r="CE80" s="336">
        <f t="shared" si="128"/>
        <v>0</v>
      </c>
      <c r="CF80" s="336">
        <f t="shared" si="129"/>
        <v>0</v>
      </c>
      <c r="CG80" s="336">
        <f t="shared" si="130"/>
        <v>0</v>
      </c>
      <c r="CH80" s="336">
        <f t="shared" si="131"/>
        <v>0</v>
      </c>
      <c r="CI80" s="336">
        <f t="shared" si="132"/>
        <v>0</v>
      </c>
      <c r="CJ80" s="336">
        <f t="shared" si="133"/>
        <v>0</v>
      </c>
      <c r="CK80" s="336">
        <f t="shared" si="134"/>
        <v>0</v>
      </c>
      <c r="CL80" s="336">
        <f t="shared" si="135"/>
        <v>0</v>
      </c>
      <c r="CM80" s="336">
        <f t="shared" si="136"/>
        <v>0</v>
      </c>
      <c r="CN80" s="336"/>
      <c r="CO80" s="336"/>
      <c r="CP80" s="336">
        <f t="shared" si="153"/>
        <v>0</v>
      </c>
      <c r="CQ80" s="336">
        <f t="shared" si="154"/>
        <v>0</v>
      </c>
      <c r="CR80" s="336">
        <f t="shared" si="155"/>
        <v>0</v>
      </c>
      <c r="CS80" s="336">
        <f t="shared" si="156"/>
        <v>0</v>
      </c>
      <c r="CT80" s="336">
        <f t="shared" si="157"/>
        <v>0</v>
      </c>
      <c r="CU80" s="336">
        <f t="shared" si="158"/>
        <v>0</v>
      </c>
      <c r="CV80" s="336">
        <f t="shared" si="159"/>
        <v>0</v>
      </c>
      <c r="CW80" s="336">
        <f t="shared" si="160"/>
        <v>0</v>
      </c>
      <c r="CX80" s="336">
        <f t="shared" si="161"/>
        <v>0</v>
      </c>
      <c r="CY80" s="336">
        <f t="shared" si="162"/>
        <v>0</v>
      </c>
      <c r="CZ80" s="336">
        <f t="shared" si="163"/>
        <v>0</v>
      </c>
      <c r="DA80" s="336">
        <f t="shared" si="164"/>
        <v>0</v>
      </c>
      <c r="DB80" s="336">
        <f t="shared" si="165"/>
        <v>0</v>
      </c>
      <c r="DC80" s="336">
        <f t="shared" si="166"/>
        <v>0</v>
      </c>
      <c r="DD80" s="336">
        <f t="shared" si="167"/>
        <v>0</v>
      </c>
      <c r="DE80" s="336"/>
      <c r="DF80" s="480"/>
      <c r="DG80" s="336">
        <f t="shared" si="107"/>
        <v>0</v>
      </c>
      <c r="DH80" s="336">
        <f t="shared" si="108"/>
        <v>0</v>
      </c>
      <c r="DI80" s="336">
        <f t="shared" si="109"/>
        <v>0</v>
      </c>
      <c r="DJ80" s="336">
        <f t="shared" si="110"/>
        <v>0</v>
      </c>
      <c r="DK80" s="336">
        <f t="shared" si="111"/>
        <v>0</v>
      </c>
      <c r="DL80" s="336">
        <f t="shared" si="112"/>
        <v>0</v>
      </c>
      <c r="DM80" s="336">
        <f t="shared" si="113"/>
        <v>0</v>
      </c>
      <c r="DN80" s="336">
        <f t="shared" si="114"/>
        <v>0</v>
      </c>
      <c r="DO80" s="336">
        <f t="shared" si="115"/>
        <v>0</v>
      </c>
      <c r="DP80" s="336">
        <f t="shared" si="116"/>
        <v>0</v>
      </c>
      <c r="DQ80" s="336">
        <f t="shared" si="117"/>
        <v>0</v>
      </c>
      <c r="DR80" s="336">
        <f t="shared" si="118"/>
        <v>0</v>
      </c>
      <c r="DS80" s="336">
        <f t="shared" si="119"/>
        <v>0</v>
      </c>
      <c r="DT80" s="336">
        <f t="shared" si="120"/>
        <v>0</v>
      </c>
      <c r="DU80" s="336">
        <f t="shared" si="121"/>
        <v>0</v>
      </c>
    </row>
    <row r="81" spans="1:125" s="166" customFormat="1" ht="15.75" customHeight="1" x14ac:dyDescent="0.25">
      <c r="A81" s="165">
        <f>'2.Data entry'!B81</f>
        <v>0</v>
      </c>
      <c r="B81" s="303" t="str">
        <f>'2.Data entry'!C81</f>
        <v>Degreaser spray</v>
      </c>
      <c r="C81" s="165" t="str">
        <f>'2.Data entry'!E81</f>
        <v>kg</v>
      </c>
      <c r="D81" s="304">
        <f>'2.Data entry'!F81</f>
        <v>0</v>
      </c>
      <c r="E81" s="329">
        <f>'2.Data entry'!G81*$D81</f>
        <v>0</v>
      </c>
      <c r="F81" s="329">
        <f>'2.Data entry'!H81*$D81</f>
        <v>0</v>
      </c>
      <c r="G81" s="329">
        <f>'2.Data entry'!I81*$D81</f>
        <v>0</v>
      </c>
      <c r="H81" s="306"/>
      <c r="I81" s="262"/>
      <c r="J81" s="476">
        <v>0.23535445999999999</v>
      </c>
      <c r="K81" s="476">
        <v>1.5027263000000001E-8</v>
      </c>
      <c r="L81" s="476">
        <v>0.66513255000000004</v>
      </c>
      <c r="M81" s="476">
        <v>7.2268581000000002E-9</v>
      </c>
      <c r="N81" s="476">
        <v>2.0711032E-8</v>
      </c>
      <c r="O81" s="476">
        <v>1.3988706999999999E-4</v>
      </c>
      <c r="P81" s="476">
        <v>1.3382398E-2</v>
      </c>
      <c r="Q81" s="476">
        <v>8.0254708999999999E-4</v>
      </c>
      <c r="R81" s="476">
        <v>9.9231004999999995E-4</v>
      </c>
      <c r="S81" s="476">
        <v>2.1014294999999999E-3</v>
      </c>
      <c r="T81" s="476">
        <v>9.0187055000000006E-5</v>
      </c>
      <c r="U81" s="476">
        <v>4.5984933E-4</v>
      </c>
      <c r="V81" s="476">
        <v>6.9683953000000004E-4</v>
      </c>
      <c r="W81" s="476">
        <v>6.5922944999999997E-7</v>
      </c>
      <c r="X81" s="476">
        <v>2.7752527999999999E-2</v>
      </c>
      <c r="Y81" s="307"/>
      <c r="Z81" s="308"/>
      <c r="AA81" s="476">
        <v>4.0287809999999999E-4</v>
      </c>
      <c r="AB81" s="476">
        <v>7.3969196999999999E-11</v>
      </c>
      <c r="AC81" s="476">
        <v>7.9212426999999996E-4</v>
      </c>
      <c r="AD81" s="476">
        <v>3.6139881E-13</v>
      </c>
      <c r="AE81" s="476">
        <v>3.9286556000000003E-11</v>
      </c>
      <c r="AF81" s="476">
        <v>1.0722445E-7</v>
      </c>
      <c r="AG81" s="476">
        <v>2.5670751000000001E-5</v>
      </c>
      <c r="AH81" s="476">
        <v>1.7795671E-6</v>
      </c>
      <c r="AI81" s="476">
        <v>1.7415612000000001E-6</v>
      </c>
      <c r="AJ81" s="476">
        <v>6.9247144999999996E-6</v>
      </c>
      <c r="AK81" s="476">
        <v>1.7851651E-9</v>
      </c>
      <c r="AL81" s="476">
        <v>6.2880911000000003E-7</v>
      </c>
      <c r="AM81" s="476">
        <v>-9.4778437000000004E-10</v>
      </c>
      <c r="AN81" s="476">
        <v>1.0285188E-10</v>
      </c>
      <c r="AO81" s="476">
        <v>4.0309118000000003E-6</v>
      </c>
      <c r="AR81" s="476">
        <v>2.9446275000000001E-5</v>
      </c>
      <c r="AS81" s="476">
        <v>3.4873123000000001E-12</v>
      </c>
      <c r="AT81" s="476">
        <v>8.7213490999999996E-5</v>
      </c>
      <c r="AU81" s="476">
        <v>8.8825404999999999E-13</v>
      </c>
      <c r="AV81" s="476">
        <v>3.7816655999999999E-12</v>
      </c>
      <c r="AW81" s="476">
        <v>1.3895858E-8</v>
      </c>
      <c r="AX81" s="476">
        <v>7.5636168999999998E-6</v>
      </c>
      <c r="AY81" s="476">
        <v>3.1908316E-7</v>
      </c>
      <c r="AZ81" s="478">
        <v>2.8106572999999998E-7</v>
      </c>
      <c r="BA81" s="478">
        <v>1.2174045E-6</v>
      </c>
      <c r="BB81" s="478">
        <v>1.1668398E-8</v>
      </c>
      <c r="BC81" s="478">
        <v>1.1334960999999999E-7</v>
      </c>
      <c r="BD81" s="478">
        <v>1.0609801E-7</v>
      </c>
      <c r="BE81" s="478">
        <v>4.8975052000000002E-11</v>
      </c>
      <c r="BF81" s="478">
        <v>2.5571681000000002E-6</v>
      </c>
      <c r="BH81" s="478">
        <v>8.7498471000000007E-6</v>
      </c>
      <c r="BI81" s="478">
        <v>1.4626034E-12</v>
      </c>
      <c r="BJ81" s="478">
        <v>1.8075381E-6</v>
      </c>
      <c r="BK81" s="478">
        <v>9.6944508999999994E-15</v>
      </c>
      <c r="BL81" s="478">
        <v>1.8551251E-13</v>
      </c>
      <c r="BM81" s="478">
        <v>1.0544588E-8</v>
      </c>
      <c r="BN81" s="478">
        <v>5.0268744999999997E-7</v>
      </c>
      <c r="BO81" s="478">
        <v>2.1022747E-7</v>
      </c>
      <c r="BP81" s="478">
        <v>3.0267571999999999E-7</v>
      </c>
      <c r="BQ81" s="478">
        <v>8.2828592000000004E-7</v>
      </c>
      <c r="BR81" s="478">
        <v>4.1930043999999997E-11</v>
      </c>
      <c r="BS81" s="478">
        <v>7.4484624999999998E-8</v>
      </c>
      <c r="BT81" s="478">
        <v>1.9407395E-10</v>
      </c>
      <c r="BU81" s="478">
        <v>1.6110061E-12</v>
      </c>
      <c r="BV81" s="478">
        <v>5.7397748999999998E-8</v>
      </c>
      <c r="BX81" s="262"/>
      <c r="BY81" s="336">
        <f t="shared" si="122"/>
        <v>0</v>
      </c>
      <c r="BZ81" s="336">
        <f t="shared" si="123"/>
        <v>0</v>
      </c>
      <c r="CA81" s="336">
        <f t="shared" si="124"/>
        <v>0</v>
      </c>
      <c r="CB81" s="336">
        <f t="shared" si="125"/>
        <v>0</v>
      </c>
      <c r="CC81" s="336">
        <f t="shared" si="126"/>
        <v>0</v>
      </c>
      <c r="CD81" s="336">
        <f t="shared" si="127"/>
        <v>0</v>
      </c>
      <c r="CE81" s="336">
        <f t="shared" si="128"/>
        <v>0</v>
      </c>
      <c r="CF81" s="336">
        <f t="shared" si="129"/>
        <v>0</v>
      </c>
      <c r="CG81" s="336">
        <f t="shared" si="130"/>
        <v>0</v>
      </c>
      <c r="CH81" s="336">
        <f t="shared" si="131"/>
        <v>0</v>
      </c>
      <c r="CI81" s="336">
        <f t="shared" si="132"/>
        <v>0</v>
      </c>
      <c r="CJ81" s="336">
        <f t="shared" si="133"/>
        <v>0</v>
      </c>
      <c r="CK81" s="336">
        <f t="shared" si="134"/>
        <v>0</v>
      </c>
      <c r="CL81" s="336">
        <f t="shared" si="135"/>
        <v>0</v>
      </c>
      <c r="CM81" s="336">
        <f t="shared" si="136"/>
        <v>0</v>
      </c>
      <c r="CN81" s="336"/>
      <c r="CO81" s="336"/>
      <c r="CP81" s="336">
        <f t="shared" si="153"/>
        <v>0</v>
      </c>
      <c r="CQ81" s="336">
        <f t="shared" si="154"/>
        <v>0</v>
      </c>
      <c r="CR81" s="336">
        <f t="shared" si="155"/>
        <v>0</v>
      </c>
      <c r="CS81" s="336">
        <f t="shared" si="156"/>
        <v>0</v>
      </c>
      <c r="CT81" s="336">
        <f t="shared" si="157"/>
        <v>0</v>
      </c>
      <c r="CU81" s="336">
        <f t="shared" si="158"/>
        <v>0</v>
      </c>
      <c r="CV81" s="336">
        <f t="shared" si="159"/>
        <v>0</v>
      </c>
      <c r="CW81" s="336">
        <f t="shared" si="160"/>
        <v>0</v>
      </c>
      <c r="CX81" s="336">
        <f t="shared" si="161"/>
        <v>0</v>
      </c>
      <c r="CY81" s="336">
        <f t="shared" si="162"/>
        <v>0</v>
      </c>
      <c r="CZ81" s="336">
        <f t="shared" si="163"/>
        <v>0</v>
      </c>
      <c r="DA81" s="336">
        <f t="shared" si="164"/>
        <v>0</v>
      </c>
      <c r="DB81" s="336">
        <f t="shared" si="165"/>
        <v>0</v>
      </c>
      <c r="DC81" s="336">
        <f t="shared" si="166"/>
        <v>0</v>
      </c>
      <c r="DD81" s="336">
        <f t="shared" si="167"/>
        <v>0</v>
      </c>
      <c r="DE81" s="336"/>
      <c r="DF81" s="480"/>
      <c r="DG81" s="336">
        <f t="shared" si="107"/>
        <v>0</v>
      </c>
      <c r="DH81" s="336">
        <f t="shared" si="108"/>
        <v>0</v>
      </c>
      <c r="DI81" s="336">
        <f t="shared" si="109"/>
        <v>0</v>
      </c>
      <c r="DJ81" s="336">
        <f t="shared" si="110"/>
        <v>0</v>
      </c>
      <c r="DK81" s="336">
        <f t="shared" si="111"/>
        <v>0</v>
      </c>
      <c r="DL81" s="336">
        <f t="shared" si="112"/>
        <v>0</v>
      </c>
      <c r="DM81" s="336">
        <f t="shared" si="113"/>
        <v>0</v>
      </c>
      <c r="DN81" s="336">
        <f t="shared" si="114"/>
        <v>0</v>
      </c>
      <c r="DO81" s="336">
        <f t="shared" si="115"/>
        <v>0</v>
      </c>
      <c r="DP81" s="336">
        <f t="shared" si="116"/>
        <v>0</v>
      </c>
      <c r="DQ81" s="336">
        <f t="shared" si="117"/>
        <v>0</v>
      </c>
      <c r="DR81" s="336">
        <f t="shared" si="118"/>
        <v>0</v>
      </c>
      <c r="DS81" s="336">
        <f t="shared" si="119"/>
        <v>0</v>
      </c>
      <c r="DT81" s="336">
        <f t="shared" si="120"/>
        <v>0</v>
      </c>
      <c r="DU81" s="336">
        <f t="shared" si="121"/>
        <v>0</v>
      </c>
    </row>
    <row r="82" spans="1:125" s="166" customFormat="1" ht="15.75" customHeight="1" x14ac:dyDescent="0.25">
      <c r="A82" s="165">
        <f>'2.Data entry'!B82</f>
        <v>0</v>
      </c>
      <c r="B82" s="303" t="str">
        <f>'2.Data entry'!C82</f>
        <v>Detergent for floor (no green product)</v>
      </c>
      <c r="C82" s="165" t="str">
        <f>'2.Data entry'!E82</f>
        <v>kg</v>
      </c>
      <c r="D82" s="304">
        <f>'2.Data entry'!F82</f>
        <v>0</v>
      </c>
      <c r="E82" s="329">
        <f>'2.Data entry'!G82*$D82</f>
        <v>0</v>
      </c>
      <c r="F82" s="329">
        <f>'2.Data entry'!H82*$D82</f>
        <v>0</v>
      </c>
      <c r="G82" s="329">
        <f>'2.Data entry'!I82*$D82</f>
        <v>0</v>
      </c>
      <c r="H82" s="306"/>
      <c r="I82" s="262"/>
      <c r="J82" s="476">
        <v>0.20913534</v>
      </c>
      <c r="K82" s="476">
        <v>1.3569265000000001E-8</v>
      </c>
      <c r="L82" s="476">
        <v>0.55456369999999999</v>
      </c>
      <c r="M82" s="476">
        <v>5.3592617000000001E-9</v>
      </c>
      <c r="N82" s="476">
        <v>1.6737273000000001E-8</v>
      </c>
      <c r="O82" s="476">
        <v>1.2023563000000001E-4</v>
      </c>
      <c r="P82" s="476">
        <v>7.6279091E-3</v>
      </c>
      <c r="Q82" s="476">
        <v>1.0455061999999999E-3</v>
      </c>
      <c r="R82" s="476">
        <v>9.5059419999999999E-4</v>
      </c>
      <c r="S82" s="476">
        <v>1.8361504000000001E-3</v>
      </c>
      <c r="T82" s="476">
        <v>7.6495374000000002E-5</v>
      </c>
      <c r="U82" s="476">
        <v>1.8243059E-4</v>
      </c>
      <c r="V82" s="476">
        <v>5.4635888999999996E-4</v>
      </c>
      <c r="W82" s="476">
        <v>5.3699353000000004E-7</v>
      </c>
      <c r="X82" s="476">
        <v>3.2552352999999999E-2</v>
      </c>
      <c r="Y82" s="307"/>
      <c r="Z82" s="308"/>
      <c r="AA82" s="476">
        <v>4.0287809999999999E-4</v>
      </c>
      <c r="AB82" s="476">
        <v>7.3969196999999999E-11</v>
      </c>
      <c r="AC82" s="476">
        <v>7.9212426999999996E-4</v>
      </c>
      <c r="AD82" s="476">
        <v>3.6139881E-13</v>
      </c>
      <c r="AE82" s="476">
        <v>3.9286556000000003E-11</v>
      </c>
      <c r="AF82" s="476">
        <v>1.0722445E-7</v>
      </c>
      <c r="AG82" s="476">
        <v>2.5670751000000001E-5</v>
      </c>
      <c r="AH82" s="476">
        <v>1.7795671E-6</v>
      </c>
      <c r="AI82" s="476">
        <v>1.7415612000000001E-6</v>
      </c>
      <c r="AJ82" s="476">
        <v>6.9247144999999996E-6</v>
      </c>
      <c r="AK82" s="476">
        <v>1.7851651E-9</v>
      </c>
      <c r="AL82" s="476">
        <v>6.2880911000000003E-7</v>
      </c>
      <c r="AM82" s="476">
        <v>-9.4778437000000004E-10</v>
      </c>
      <c r="AN82" s="476">
        <v>1.0285188E-10</v>
      </c>
      <c r="AO82" s="476">
        <v>4.0309118000000003E-6</v>
      </c>
      <c r="AR82" s="476">
        <v>2.9446275000000001E-5</v>
      </c>
      <c r="AS82" s="476">
        <v>3.4873123000000001E-12</v>
      </c>
      <c r="AT82" s="476">
        <v>8.7213490999999996E-5</v>
      </c>
      <c r="AU82" s="476">
        <v>8.8825404999999999E-13</v>
      </c>
      <c r="AV82" s="476">
        <v>3.7816655999999999E-12</v>
      </c>
      <c r="AW82" s="476">
        <v>1.3895858E-8</v>
      </c>
      <c r="AX82" s="476">
        <v>7.5636168999999998E-6</v>
      </c>
      <c r="AY82" s="476">
        <v>3.1908316E-7</v>
      </c>
      <c r="AZ82" s="478">
        <v>2.8106572999999998E-7</v>
      </c>
      <c r="BA82" s="478">
        <v>1.2174045E-6</v>
      </c>
      <c r="BB82" s="478">
        <v>1.1668398E-8</v>
      </c>
      <c r="BC82" s="478">
        <v>1.1334960999999999E-7</v>
      </c>
      <c r="BD82" s="478">
        <v>1.0609801E-7</v>
      </c>
      <c r="BE82" s="478">
        <v>4.8975052000000002E-11</v>
      </c>
      <c r="BF82" s="478">
        <v>2.5571681000000002E-6</v>
      </c>
      <c r="BH82" s="478">
        <v>8.7498471000000007E-6</v>
      </c>
      <c r="BI82" s="478">
        <v>1.4626034E-12</v>
      </c>
      <c r="BJ82" s="478">
        <v>1.8075381E-6</v>
      </c>
      <c r="BK82" s="478">
        <v>9.6944508999999994E-15</v>
      </c>
      <c r="BL82" s="478">
        <v>1.8551251E-13</v>
      </c>
      <c r="BM82" s="478">
        <v>1.0544588E-8</v>
      </c>
      <c r="BN82" s="478">
        <v>5.0268744999999997E-7</v>
      </c>
      <c r="BO82" s="478">
        <v>2.1022747E-7</v>
      </c>
      <c r="BP82" s="478">
        <v>3.0267571999999999E-7</v>
      </c>
      <c r="BQ82" s="478">
        <v>8.2828592000000004E-7</v>
      </c>
      <c r="BR82" s="478">
        <v>4.1930043999999997E-11</v>
      </c>
      <c r="BS82" s="478">
        <v>7.4484624999999998E-8</v>
      </c>
      <c r="BT82" s="478">
        <v>1.9407395E-10</v>
      </c>
      <c r="BU82" s="478">
        <v>1.6110061E-12</v>
      </c>
      <c r="BV82" s="478">
        <v>5.7397748999999998E-8</v>
      </c>
      <c r="BX82" s="262"/>
      <c r="BY82" s="336">
        <f t="shared" si="122"/>
        <v>0</v>
      </c>
      <c r="BZ82" s="336">
        <f t="shared" si="123"/>
        <v>0</v>
      </c>
      <c r="CA82" s="336">
        <f t="shared" si="124"/>
        <v>0</v>
      </c>
      <c r="CB82" s="336">
        <f t="shared" si="125"/>
        <v>0</v>
      </c>
      <c r="CC82" s="336">
        <f t="shared" si="126"/>
        <v>0</v>
      </c>
      <c r="CD82" s="336">
        <f t="shared" si="127"/>
        <v>0</v>
      </c>
      <c r="CE82" s="336">
        <f t="shared" si="128"/>
        <v>0</v>
      </c>
      <c r="CF82" s="336">
        <f t="shared" si="129"/>
        <v>0</v>
      </c>
      <c r="CG82" s="336">
        <f t="shared" si="130"/>
        <v>0</v>
      </c>
      <c r="CH82" s="336">
        <f t="shared" si="131"/>
        <v>0</v>
      </c>
      <c r="CI82" s="336">
        <f t="shared" si="132"/>
        <v>0</v>
      </c>
      <c r="CJ82" s="336">
        <f t="shared" si="133"/>
        <v>0</v>
      </c>
      <c r="CK82" s="336">
        <f t="shared" si="134"/>
        <v>0</v>
      </c>
      <c r="CL82" s="336">
        <f t="shared" si="135"/>
        <v>0</v>
      </c>
      <c r="CM82" s="336">
        <f t="shared" si="136"/>
        <v>0</v>
      </c>
      <c r="CN82" s="336"/>
      <c r="CO82" s="336"/>
      <c r="CP82" s="336">
        <f t="shared" si="153"/>
        <v>0</v>
      </c>
      <c r="CQ82" s="336">
        <f t="shared" si="154"/>
        <v>0</v>
      </c>
      <c r="CR82" s="336">
        <f t="shared" si="155"/>
        <v>0</v>
      </c>
      <c r="CS82" s="336">
        <f t="shared" si="156"/>
        <v>0</v>
      </c>
      <c r="CT82" s="336">
        <f t="shared" si="157"/>
        <v>0</v>
      </c>
      <c r="CU82" s="336">
        <f t="shared" si="158"/>
        <v>0</v>
      </c>
      <c r="CV82" s="336">
        <f t="shared" si="159"/>
        <v>0</v>
      </c>
      <c r="CW82" s="336">
        <f t="shared" si="160"/>
        <v>0</v>
      </c>
      <c r="CX82" s="336">
        <f t="shared" si="161"/>
        <v>0</v>
      </c>
      <c r="CY82" s="336">
        <f t="shared" si="162"/>
        <v>0</v>
      </c>
      <c r="CZ82" s="336">
        <f t="shared" si="163"/>
        <v>0</v>
      </c>
      <c r="DA82" s="336">
        <f t="shared" si="164"/>
        <v>0</v>
      </c>
      <c r="DB82" s="336">
        <f t="shared" si="165"/>
        <v>0</v>
      </c>
      <c r="DC82" s="336">
        <f t="shared" si="166"/>
        <v>0</v>
      </c>
      <c r="DD82" s="336">
        <f t="shared" si="167"/>
        <v>0</v>
      </c>
      <c r="DE82" s="336"/>
      <c r="DF82" s="480"/>
      <c r="DG82" s="336">
        <f t="shared" si="107"/>
        <v>0</v>
      </c>
      <c r="DH82" s="336">
        <f t="shared" si="108"/>
        <v>0</v>
      </c>
      <c r="DI82" s="336">
        <f t="shared" si="109"/>
        <v>0</v>
      </c>
      <c r="DJ82" s="336">
        <f t="shared" si="110"/>
        <v>0</v>
      </c>
      <c r="DK82" s="336">
        <f t="shared" si="111"/>
        <v>0</v>
      </c>
      <c r="DL82" s="336">
        <f t="shared" si="112"/>
        <v>0</v>
      </c>
      <c r="DM82" s="336">
        <f t="shared" si="113"/>
        <v>0</v>
      </c>
      <c r="DN82" s="336">
        <f t="shared" si="114"/>
        <v>0</v>
      </c>
      <c r="DO82" s="336">
        <f t="shared" si="115"/>
        <v>0</v>
      </c>
      <c r="DP82" s="336">
        <f t="shared" si="116"/>
        <v>0</v>
      </c>
      <c r="DQ82" s="336">
        <f t="shared" si="117"/>
        <v>0</v>
      </c>
      <c r="DR82" s="336">
        <f t="shared" si="118"/>
        <v>0</v>
      </c>
      <c r="DS82" s="336">
        <f t="shared" si="119"/>
        <v>0</v>
      </c>
      <c r="DT82" s="336">
        <f t="shared" si="120"/>
        <v>0</v>
      </c>
      <c r="DU82" s="336">
        <f t="shared" si="121"/>
        <v>0</v>
      </c>
    </row>
    <row r="83" spans="1:125" s="166" customFormat="1" ht="15.75" customHeight="1" x14ac:dyDescent="0.25">
      <c r="A83" s="165">
        <f>'2.Data entry'!B83</f>
        <v>0</v>
      </c>
      <c r="B83" s="443" t="str">
        <f>'2.Data entry'!C83</f>
        <v>Detergent for floor (certified green product)</v>
      </c>
      <c r="C83" s="165" t="str">
        <f>'2.Data entry'!E83</f>
        <v>kg</v>
      </c>
      <c r="D83" s="304">
        <f>'2.Data entry'!F83</f>
        <v>0</v>
      </c>
      <c r="E83" s="329">
        <f>'2.Data entry'!G83*$D83</f>
        <v>0</v>
      </c>
      <c r="F83" s="329">
        <f>'2.Data entry'!H83*$D83</f>
        <v>0</v>
      </c>
      <c r="G83" s="329">
        <f>'2.Data entry'!I83*$D83</f>
        <v>0</v>
      </c>
      <c r="H83" s="306"/>
      <c r="I83" s="262"/>
      <c r="J83" s="442">
        <v>0.23648531</v>
      </c>
      <c r="K83" s="442">
        <v>1.5805418999999999E-8</v>
      </c>
      <c r="L83" s="442">
        <v>0.46873704999999999</v>
      </c>
      <c r="M83" s="442">
        <v>4.9242055000000001E-9</v>
      </c>
      <c r="N83" s="442">
        <v>1.6277326999999999E-8</v>
      </c>
      <c r="O83" s="442">
        <v>1.4111515E-4</v>
      </c>
      <c r="P83" s="442">
        <v>9.7825340000000007E-3</v>
      </c>
      <c r="Q83" s="442">
        <v>1.1921208999999999E-3</v>
      </c>
      <c r="R83" s="442">
        <v>1.2197727000000001E-3</v>
      </c>
      <c r="S83" s="442">
        <v>2.5701922999999999E-3</v>
      </c>
      <c r="T83" s="442">
        <v>5.7767498E-5</v>
      </c>
      <c r="U83" s="442">
        <v>2.4332967000000001E-4</v>
      </c>
      <c r="V83" s="442">
        <v>3.9044774000000001E-4</v>
      </c>
      <c r="W83" s="442">
        <v>2.7403170999999998E-7</v>
      </c>
      <c r="X83" s="442">
        <v>5.1571156999999999E-2</v>
      </c>
      <c r="Y83" s="307"/>
      <c r="Z83" s="308"/>
      <c r="AA83" s="476">
        <v>4.0287809999999999E-4</v>
      </c>
      <c r="AB83" s="476">
        <v>7.3969196999999999E-11</v>
      </c>
      <c r="AC83" s="476">
        <v>7.9212426999999996E-4</v>
      </c>
      <c r="AD83" s="476">
        <v>3.6139881E-13</v>
      </c>
      <c r="AE83" s="476">
        <v>3.9286556000000003E-11</v>
      </c>
      <c r="AF83" s="476">
        <v>1.0722445E-7</v>
      </c>
      <c r="AG83" s="476">
        <v>2.5670751000000001E-5</v>
      </c>
      <c r="AH83" s="476">
        <v>1.7795671E-6</v>
      </c>
      <c r="AI83" s="476">
        <v>1.7415612000000001E-6</v>
      </c>
      <c r="AJ83" s="476">
        <v>6.9247144999999996E-6</v>
      </c>
      <c r="AK83" s="476">
        <v>1.7851651E-9</v>
      </c>
      <c r="AL83" s="476">
        <v>6.2880911000000003E-7</v>
      </c>
      <c r="AM83" s="476">
        <v>-9.4778437000000004E-10</v>
      </c>
      <c r="AN83" s="476">
        <v>1.0285188E-10</v>
      </c>
      <c r="AO83" s="476">
        <v>4.0309118000000003E-6</v>
      </c>
      <c r="AR83" s="476">
        <v>2.9446275000000001E-5</v>
      </c>
      <c r="AS83" s="476">
        <v>3.4873123000000001E-12</v>
      </c>
      <c r="AT83" s="476">
        <v>8.7213490999999996E-5</v>
      </c>
      <c r="AU83" s="476">
        <v>8.8825404999999999E-13</v>
      </c>
      <c r="AV83" s="476">
        <v>3.7816655999999999E-12</v>
      </c>
      <c r="AW83" s="476">
        <v>1.3895858E-8</v>
      </c>
      <c r="AX83" s="476">
        <v>7.5636168999999998E-6</v>
      </c>
      <c r="AY83" s="476">
        <v>3.1908316E-7</v>
      </c>
      <c r="AZ83" s="478">
        <v>2.8106572999999998E-7</v>
      </c>
      <c r="BA83" s="478">
        <v>1.2174045E-6</v>
      </c>
      <c r="BB83" s="478">
        <v>1.1668398E-8</v>
      </c>
      <c r="BC83" s="478">
        <v>1.1334960999999999E-7</v>
      </c>
      <c r="BD83" s="478">
        <v>1.0609801E-7</v>
      </c>
      <c r="BE83" s="478">
        <v>4.8975052000000002E-11</v>
      </c>
      <c r="BF83" s="478">
        <v>2.5571681000000002E-6</v>
      </c>
      <c r="BH83" s="478">
        <v>8.7498471000000007E-6</v>
      </c>
      <c r="BI83" s="478">
        <v>1.4626034E-12</v>
      </c>
      <c r="BJ83" s="478">
        <v>1.8075381E-6</v>
      </c>
      <c r="BK83" s="478">
        <v>9.6944508999999994E-15</v>
      </c>
      <c r="BL83" s="478">
        <v>1.8551251E-13</v>
      </c>
      <c r="BM83" s="478">
        <v>1.0544588E-8</v>
      </c>
      <c r="BN83" s="478">
        <v>5.0268744999999997E-7</v>
      </c>
      <c r="BO83" s="478">
        <v>2.1022747E-7</v>
      </c>
      <c r="BP83" s="478">
        <v>3.0267571999999999E-7</v>
      </c>
      <c r="BQ83" s="478">
        <v>8.2828592000000004E-7</v>
      </c>
      <c r="BR83" s="478">
        <v>4.1930043999999997E-11</v>
      </c>
      <c r="BS83" s="478">
        <v>7.4484624999999998E-8</v>
      </c>
      <c r="BT83" s="478">
        <v>1.9407395E-10</v>
      </c>
      <c r="BU83" s="478">
        <v>1.6110061E-12</v>
      </c>
      <c r="BV83" s="478">
        <v>5.7397748999999998E-8</v>
      </c>
      <c r="BX83" s="262"/>
      <c r="BY83" s="336">
        <f t="shared" si="122"/>
        <v>0</v>
      </c>
      <c r="BZ83" s="336">
        <f t="shared" si="123"/>
        <v>0</v>
      </c>
      <c r="CA83" s="336">
        <f t="shared" si="124"/>
        <v>0</v>
      </c>
      <c r="CB83" s="336">
        <f t="shared" si="125"/>
        <v>0</v>
      </c>
      <c r="CC83" s="336">
        <f t="shared" si="126"/>
        <v>0</v>
      </c>
      <c r="CD83" s="336">
        <f t="shared" si="127"/>
        <v>0</v>
      </c>
      <c r="CE83" s="336">
        <f t="shared" si="128"/>
        <v>0</v>
      </c>
      <c r="CF83" s="336">
        <f t="shared" si="129"/>
        <v>0</v>
      </c>
      <c r="CG83" s="336">
        <f t="shared" si="130"/>
        <v>0</v>
      </c>
      <c r="CH83" s="336">
        <f t="shared" si="131"/>
        <v>0</v>
      </c>
      <c r="CI83" s="336">
        <f t="shared" si="132"/>
        <v>0</v>
      </c>
      <c r="CJ83" s="336">
        <f t="shared" si="133"/>
        <v>0</v>
      </c>
      <c r="CK83" s="336">
        <f t="shared" si="134"/>
        <v>0</v>
      </c>
      <c r="CL83" s="336">
        <f t="shared" si="135"/>
        <v>0</v>
      </c>
      <c r="CM83" s="336">
        <f t="shared" si="136"/>
        <v>0</v>
      </c>
      <c r="CN83" s="336"/>
      <c r="CO83" s="336"/>
      <c r="CP83" s="336">
        <f t="shared" si="153"/>
        <v>0</v>
      </c>
      <c r="CQ83" s="336">
        <f t="shared" si="154"/>
        <v>0</v>
      </c>
      <c r="CR83" s="336">
        <f t="shared" si="155"/>
        <v>0</v>
      </c>
      <c r="CS83" s="336">
        <f t="shared" si="156"/>
        <v>0</v>
      </c>
      <c r="CT83" s="336">
        <f t="shared" si="157"/>
        <v>0</v>
      </c>
      <c r="CU83" s="336">
        <f t="shared" si="158"/>
        <v>0</v>
      </c>
      <c r="CV83" s="336">
        <f t="shared" si="159"/>
        <v>0</v>
      </c>
      <c r="CW83" s="336">
        <f t="shared" si="160"/>
        <v>0</v>
      </c>
      <c r="CX83" s="336">
        <f t="shared" si="161"/>
        <v>0</v>
      </c>
      <c r="CY83" s="336">
        <f t="shared" si="162"/>
        <v>0</v>
      </c>
      <c r="CZ83" s="336">
        <f t="shared" si="163"/>
        <v>0</v>
      </c>
      <c r="DA83" s="336">
        <f t="shared" si="164"/>
        <v>0</v>
      </c>
      <c r="DB83" s="336">
        <f t="shared" si="165"/>
        <v>0</v>
      </c>
      <c r="DC83" s="336">
        <f t="shared" si="166"/>
        <v>0</v>
      </c>
      <c r="DD83" s="336">
        <f t="shared" si="167"/>
        <v>0</v>
      </c>
      <c r="DE83" s="336"/>
      <c r="DF83" s="480"/>
      <c r="DG83" s="336">
        <f t="shared" si="107"/>
        <v>0</v>
      </c>
      <c r="DH83" s="336">
        <f t="shared" si="108"/>
        <v>0</v>
      </c>
      <c r="DI83" s="336">
        <f t="shared" si="109"/>
        <v>0</v>
      </c>
      <c r="DJ83" s="336">
        <f t="shared" si="110"/>
        <v>0</v>
      </c>
      <c r="DK83" s="336">
        <f t="shared" si="111"/>
        <v>0</v>
      </c>
      <c r="DL83" s="336">
        <f t="shared" si="112"/>
        <v>0</v>
      </c>
      <c r="DM83" s="336">
        <f t="shared" si="113"/>
        <v>0</v>
      </c>
      <c r="DN83" s="336">
        <f t="shared" si="114"/>
        <v>0</v>
      </c>
      <c r="DO83" s="336">
        <f t="shared" si="115"/>
        <v>0</v>
      </c>
      <c r="DP83" s="336">
        <f t="shared" si="116"/>
        <v>0</v>
      </c>
      <c r="DQ83" s="336">
        <f t="shared" si="117"/>
        <v>0</v>
      </c>
      <c r="DR83" s="336">
        <f t="shared" si="118"/>
        <v>0</v>
      </c>
      <c r="DS83" s="336">
        <f t="shared" si="119"/>
        <v>0</v>
      </c>
      <c r="DT83" s="336">
        <f t="shared" si="120"/>
        <v>0</v>
      </c>
      <c r="DU83" s="336">
        <f t="shared" si="121"/>
        <v>0</v>
      </c>
    </row>
    <row r="84" spans="1:125" s="166" customFormat="1" ht="15.75" customHeight="1" x14ac:dyDescent="0.25">
      <c r="A84" s="165">
        <f>'2.Data entry'!B84</f>
        <v>0</v>
      </c>
      <c r="B84" s="443" t="str">
        <f>'2.Data entry'!C84</f>
        <v xml:space="preserve">Product for cleaning WC </v>
      </c>
      <c r="C84" s="165" t="str">
        <f>'2.Data entry'!E84</f>
        <v>kg</v>
      </c>
      <c r="D84" s="304">
        <f>'2.Data entry'!F84</f>
        <v>0</v>
      </c>
      <c r="E84" s="329">
        <f>'2.Data entry'!G84*$D84</f>
        <v>0</v>
      </c>
      <c r="F84" s="329">
        <f>'2.Data entry'!H84*$D84</f>
        <v>0</v>
      </c>
      <c r="G84" s="329">
        <f>'2.Data entry'!I84*$D84</f>
        <v>0</v>
      </c>
      <c r="H84" s="306"/>
      <c r="I84" s="262"/>
      <c r="J84" s="442">
        <v>0.26655326000000001</v>
      </c>
      <c r="K84" s="442">
        <v>1.8525881999999999E-8</v>
      </c>
      <c r="L84" s="442">
        <v>0.56153114000000004</v>
      </c>
      <c r="M84" s="442">
        <v>6.3563130999999997E-9</v>
      </c>
      <c r="N84" s="442">
        <v>1.9277869E-8</v>
      </c>
      <c r="O84" s="442">
        <v>1.6858614000000001E-4</v>
      </c>
      <c r="P84" s="442">
        <v>1.5223604999999999E-2</v>
      </c>
      <c r="Q84" s="442">
        <v>9.6315213999999998E-4</v>
      </c>
      <c r="R84" s="442">
        <v>1.3082345999999999E-3</v>
      </c>
      <c r="S84" s="442">
        <v>2.8621181999999999E-3</v>
      </c>
      <c r="T84" s="442">
        <v>7.1092339000000004E-5</v>
      </c>
      <c r="U84" s="442">
        <v>5.2482832999999995E-4</v>
      </c>
      <c r="V84" s="442">
        <v>6.1594329000000001E-4</v>
      </c>
      <c r="W84" s="442">
        <v>3.2321755999999999E-7</v>
      </c>
      <c r="X84" s="442">
        <v>4.7011544000000002E-2</v>
      </c>
      <c r="Y84" s="307"/>
      <c r="Z84" s="308"/>
      <c r="AA84" s="476">
        <v>4.0287809999999999E-4</v>
      </c>
      <c r="AB84" s="476">
        <v>7.3969196999999999E-11</v>
      </c>
      <c r="AC84" s="476">
        <v>7.9212426999999996E-4</v>
      </c>
      <c r="AD84" s="476">
        <v>3.6139881E-13</v>
      </c>
      <c r="AE84" s="476">
        <v>3.9286556000000003E-11</v>
      </c>
      <c r="AF84" s="476">
        <v>1.0722445E-7</v>
      </c>
      <c r="AG84" s="476">
        <v>2.5670751000000001E-5</v>
      </c>
      <c r="AH84" s="476">
        <v>1.7795671E-6</v>
      </c>
      <c r="AI84" s="476">
        <v>1.7415612000000001E-6</v>
      </c>
      <c r="AJ84" s="476">
        <v>6.9247144999999996E-6</v>
      </c>
      <c r="AK84" s="476">
        <v>1.7851651E-9</v>
      </c>
      <c r="AL84" s="476">
        <v>6.2880911000000003E-7</v>
      </c>
      <c r="AM84" s="476">
        <v>-9.4778437000000004E-10</v>
      </c>
      <c r="AN84" s="476">
        <v>1.0285188E-10</v>
      </c>
      <c r="AO84" s="476">
        <v>4.0309118000000003E-6</v>
      </c>
      <c r="AR84" s="476">
        <v>2.9446275000000001E-5</v>
      </c>
      <c r="AS84" s="476">
        <v>3.4873123000000001E-12</v>
      </c>
      <c r="AT84" s="476">
        <v>8.7213490999999996E-5</v>
      </c>
      <c r="AU84" s="476">
        <v>8.8825404999999999E-13</v>
      </c>
      <c r="AV84" s="476">
        <v>3.7816655999999999E-12</v>
      </c>
      <c r="AW84" s="476">
        <v>1.3895858E-8</v>
      </c>
      <c r="AX84" s="476">
        <v>7.5636168999999998E-6</v>
      </c>
      <c r="AY84" s="476">
        <v>3.1908316E-7</v>
      </c>
      <c r="AZ84" s="478">
        <v>2.8106572999999998E-7</v>
      </c>
      <c r="BA84" s="478">
        <v>1.2174045E-6</v>
      </c>
      <c r="BB84" s="478">
        <v>1.1668398E-8</v>
      </c>
      <c r="BC84" s="478">
        <v>1.1334960999999999E-7</v>
      </c>
      <c r="BD84" s="478">
        <v>1.0609801E-7</v>
      </c>
      <c r="BE84" s="478">
        <v>4.8975052000000002E-11</v>
      </c>
      <c r="BF84" s="478">
        <v>2.5571681000000002E-6</v>
      </c>
      <c r="BH84" s="478">
        <v>8.7498471000000007E-6</v>
      </c>
      <c r="BI84" s="478">
        <v>1.4626034E-12</v>
      </c>
      <c r="BJ84" s="478">
        <v>1.8075381E-6</v>
      </c>
      <c r="BK84" s="478">
        <v>9.6944508999999994E-15</v>
      </c>
      <c r="BL84" s="478">
        <v>1.8551251E-13</v>
      </c>
      <c r="BM84" s="478">
        <v>1.0544588E-8</v>
      </c>
      <c r="BN84" s="478">
        <v>5.0268744999999997E-7</v>
      </c>
      <c r="BO84" s="478">
        <v>2.1022747E-7</v>
      </c>
      <c r="BP84" s="478">
        <v>3.0267571999999999E-7</v>
      </c>
      <c r="BQ84" s="478">
        <v>8.2828592000000004E-7</v>
      </c>
      <c r="BR84" s="478">
        <v>4.1930043999999997E-11</v>
      </c>
      <c r="BS84" s="478">
        <v>7.4484624999999998E-8</v>
      </c>
      <c r="BT84" s="478">
        <v>1.9407395E-10</v>
      </c>
      <c r="BU84" s="478">
        <v>1.6110061E-12</v>
      </c>
      <c r="BV84" s="478">
        <v>5.7397748999999998E-8</v>
      </c>
      <c r="BX84" s="262"/>
      <c r="BY84" s="336">
        <f t="shared" si="122"/>
        <v>0</v>
      </c>
      <c r="BZ84" s="336">
        <f t="shared" si="123"/>
        <v>0</v>
      </c>
      <c r="CA84" s="336">
        <f t="shared" si="124"/>
        <v>0</v>
      </c>
      <c r="CB84" s="336">
        <f t="shared" si="125"/>
        <v>0</v>
      </c>
      <c r="CC84" s="336">
        <f t="shared" si="126"/>
        <v>0</v>
      </c>
      <c r="CD84" s="336">
        <f t="shared" si="127"/>
        <v>0</v>
      </c>
      <c r="CE84" s="336">
        <f t="shared" si="128"/>
        <v>0</v>
      </c>
      <c r="CF84" s="336">
        <f t="shared" si="129"/>
        <v>0</v>
      </c>
      <c r="CG84" s="336">
        <f t="shared" si="130"/>
        <v>0</v>
      </c>
      <c r="CH84" s="336">
        <f t="shared" si="131"/>
        <v>0</v>
      </c>
      <c r="CI84" s="336">
        <f t="shared" si="132"/>
        <v>0</v>
      </c>
      <c r="CJ84" s="336">
        <f t="shared" si="133"/>
        <v>0</v>
      </c>
      <c r="CK84" s="336">
        <f t="shared" si="134"/>
        <v>0</v>
      </c>
      <c r="CL84" s="336">
        <f t="shared" si="135"/>
        <v>0</v>
      </c>
      <c r="CM84" s="336">
        <f t="shared" si="136"/>
        <v>0</v>
      </c>
      <c r="CN84" s="336"/>
      <c r="CO84" s="336"/>
      <c r="CP84" s="336">
        <f t="shared" ref="CP84:CP98" si="168">($E84*AA84)+($F84*AR84)+($G84*BH84)</f>
        <v>0</v>
      </c>
      <c r="CQ84" s="336">
        <f t="shared" ref="CQ84:CQ98" si="169">($E84*AB84)+($F84*AS84)+($G84*BI84)</f>
        <v>0</v>
      </c>
      <c r="CR84" s="336">
        <f t="shared" ref="CR84:CR98" si="170">($E84*AC84)+($F84*AT84)+($G84*BJ84)</f>
        <v>0</v>
      </c>
      <c r="CS84" s="336">
        <f t="shared" ref="CS84:CS98" si="171">($E84*AD84)+($F84*AU84)+($G84*BK84)</f>
        <v>0</v>
      </c>
      <c r="CT84" s="336">
        <f t="shared" ref="CT84:CT98" si="172">($E84*AE84)+($F84*AV84)+($G84*BL84)</f>
        <v>0</v>
      </c>
      <c r="CU84" s="336">
        <f t="shared" ref="CU84:CU98" si="173">($E84*AF84)+($F84*AW84)+($G84*BM84)</f>
        <v>0</v>
      </c>
      <c r="CV84" s="336">
        <f t="shared" ref="CV84:CV98" si="174">($E84*AG84)+($F84*AX84)+($G84*BN84)</f>
        <v>0</v>
      </c>
      <c r="CW84" s="336">
        <f t="shared" ref="CW84:CW98" si="175">($E84*AH84)+($F84*AY84)+($G84*BO84)</f>
        <v>0</v>
      </c>
      <c r="CX84" s="336">
        <f t="shared" ref="CX84:CX98" si="176">($E84*AI84)+($F84*AZ84)+($G84*BP84)</f>
        <v>0</v>
      </c>
      <c r="CY84" s="336">
        <f t="shared" ref="CY84:CY98" si="177">($E84*AJ84)+($F84*BA84)+($G84*BQ84)</f>
        <v>0</v>
      </c>
      <c r="CZ84" s="336">
        <f t="shared" ref="CZ84:CZ98" si="178">($E84*AK84)+($F84*BB84)+($G84*BR84)</f>
        <v>0</v>
      </c>
      <c r="DA84" s="336">
        <f t="shared" ref="DA84:DA98" si="179">($E84*AL84)+($F84*BC84)+($G84*BS84)</f>
        <v>0</v>
      </c>
      <c r="DB84" s="336">
        <f t="shared" ref="DB84:DB98" si="180">($E84*AM84)+($F84*BD84)+($G84*BT84)</f>
        <v>0</v>
      </c>
      <c r="DC84" s="336">
        <f t="shared" ref="DC84:DC98" si="181">($E84*AN84)+($F84*BE84)+($G84*BU84)</f>
        <v>0</v>
      </c>
      <c r="DD84" s="336">
        <f t="shared" ref="DD84:DD98" si="182">($E84*AO84)+($F84*BF84)+($G84*BV84)</f>
        <v>0</v>
      </c>
      <c r="DE84" s="336"/>
      <c r="DF84" s="480"/>
      <c r="DG84" s="336">
        <f t="shared" ref="DG84:DG98" si="183">CP84+BY84</f>
        <v>0</v>
      </c>
      <c r="DH84" s="336">
        <f t="shared" ref="DH84:DH98" si="184">CQ84+BZ84</f>
        <v>0</v>
      </c>
      <c r="DI84" s="336">
        <f t="shared" ref="DI84:DI98" si="185">CR84+CA84</f>
        <v>0</v>
      </c>
      <c r="DJ84" s="336">
        <f t="shared" ref="DJ84:DJ98" si="186">CS84+CB84</f>
        <v>0</v>
      </c>
      <c r="DK84" s="336">
        <f t="shared" ref="DK84:DK98" si="187">CT84+CC84</f>
        <v>0</v>
      </c>
      <c r="DL84" s="336">
        <f t="shared" ref="DL84:DL98" si="188">CU84+CD84</f>
        <v>0</v>
      </c>
      <c r="DM84" s="336">
        <f t="shared" ref="DM84:DM98" si="189">CV84+CE84</f>
        <v>0</v>
      </c>
      <c r="DN84" s="336">
        <f t="shared" ref="DN84:DN98" si="190">CW84+CF84</f>
        <v>0</v>
      </c>
      <c r="DO84" s="336">
        <f t="shared" ref="DO84:DO98" si="191">CX84+CG84</f>
        <v>0</v>
      </c>
      <c r="DP84" s="336">
        <f t="shared" ref="DP84:DP98" si="192">CY84+CH84</f>
        <v>0</v>
      </c>
      <c r="DQ84" s="336">
        <f t="shared" ref="DQ84:DQ98" si="193">CZ84+CI84</f>
        <v>0</v>
      </c>
      <c r="DR84" s="336">
        <f t="shared" ref="DR84:DR98" si="194">DA84+CJ84</f>
        <v>0</v>
      </c>
      <c r="DS84" s="336">
        <f t="shared" ref="DS84:DS98" si="195">DB84+CK84</f>
        <v>0</v>
      </c>
      <c r="DT84" s="336">
        <f t="shared" ref="DT84:DT98" si="196">DC84+CL84</f>
        <v>0</v>
      </c>
      <c r="DU84" s="336">
        <f t="shared" ref="DU84:DU98" si="197">DD84+CM84</f>
        <v>0</v>
      </c>
    </row>
    <row r="85" spans="1:125" s="166" customFormat="1" ht="15.75" customHeight="1" x14ac:dyDescent="0.25">
      <c r="A85" s="165">
        <f>'2.Data entry'!B85</f>
        <v>0</v>
      </c>
      <c r="B85" s="443" t="str">
        <f>'2.Data entry'!C85</f>
        <v xml:space="preserve">Surface alcohol detergent </v>
      </c>
      <c r="C85" s="165" t="str">
        <f>'2.Data entry'!E85</f>
        <v>kg</v>
      </c>
      <c r="D85" s="304">
        <f>'2.Data entry'!F85</f>
        <v>0</v>
      </c>
      <c r="E85" s="329">
        <f>'2.Data entry'!G85*$D85</f>
        <v>0</v>
      </c>
      <c r="F85" s="329">
        <f>'2.Data entry'!H85*$D85</f>
        <v>0</v>
      </c>
      <c r="G85" s="329">
        <f>'2.Data entry'!I85*$D85</f>
        <v>0</v>
      </c>
      <c r="H85" s="306"/>
      <c r="I85" s="262"/>
      <c r="J85" s="442">
        <v>0.23648531</v>
      </c>
      <c r="K85" s="442">
        <v>1.5805418999999999E-8</v>
      </c>
      <c r="L85" s="442">
        <v>0.46873704999999999</v>
      </c>
      <c r="M85" s="442">
        <v>4.9242055000000001E-9</v>
      </c>
      <c r="N85" s="442">
        <v>1.6277326999999999E-8</v>
      </c>
      <c r="O85" s="442">
        <v>1.4111515E-4</v>
      </c>
      <c r="P85" s="442">
        <v>9.7825340000000007E-3</v>
      </c>
      <c r="Q85" s="442">
        <v>1.1921208999999999E-3</v>
      </c>
      <c r="R85" s="442">
        <v>1.2197727000000001E-3</v>
      </c>
      <c r="S85" s="442">
        <v>2.5701922999999999E-3</v>
      </c>
      <c r="T85" s="442">
        <v>5.7767498E-5</v>
      </c>
      <c r="U85" s="442">
        <v>2.4332967000000001E-4</v>
      </c>
      <c r="V85" s="442">
        <v>3.9044774000000001E-4</v>
      </c>
      <c r="W85" s="442">
        <v>2.7403170999999998E-7</v>
      </c>
      <c r="X85" s="442">
        <v>5.1571156999999999E-2</v>
      </c>
      <c r="Y85" s="307"/>
      <c r="Z85" s="308"/>
      <c r="AA85" s="476">
        <v>4.0287809999999999E-4</v>
      </c>
      <c r="AB85" s="476">
        <v>7.3969196999999999E-11</v>
      </c>
      <c r="AC85" s="476">
        <v>7.9212426999999996E-4</v>
      </c>
      <c r="AD85" s="476">
        <v>3.6139881E-13</v>
      </c>
      <c r="AE85" s="476">
        <v>3.9286556000000003E-11</v>
      </c>
      <c r="AF85" s="476">
        <v>1.0722445E-7</v>
      </c>
      <c r="AG85" s="476">
        <v>2.5670751000000001E-5</v>
      </c>
      <c r="AH85" s="476">
        <v>1.7795671E-6</v>
      </c>
      <c r="AI85" s="476">
        <v>1.7415612000000001E-6</v>
      </c>
      <c r="AJ85" s="476">
        <v>6.9247144999999996E-6</v>
      </c>
      <c r="AK85" s="476">
        <v>1.7851651E-9</v>
      </c>
      <c r="AL85" s="476">
        <v>6.2880911000000003E-7</v>
      </c>
      <c r="AM85" s="476">
        <v>-9.4778437000000004E-10</v>
      </c>
      <c r="AN85" s="476">
        <v>1.0285188E-10</v>
      </c>
      <c r="AO85" s="476">
        <v>4.0309118000000003E-6</v>
      </c>
      <c r="AR85" s="476">
        <v>2.9446275000000001E-5</v>
      </c>
      <c r="AS85" s="476">
        <v>3.4873123000000001E-12</v>
      </c>
      <c r="AT85" s="476">
        <v>8.7213490999999996E-5</v>
      </c>
      <c r="AU85" s="476">
        <v>8.8825404999999999E-13</v>
      </c>
      <c r="AV85" s="476">
        <v>3.7816655999999999E-12</v>
      </c>
      <c r="AW85" s="476">
        <v>1.3895858E-8</v>
      </c>
      <c r="AX85" s="476">
        <v>7.5636168999999998E-6</v>
      </c>
      <c r="AY85" s="476">
        <v>3.1908316E-7</v>
      </c>
      <c r="AZ85" s="478">
        <v>2.8106572999999998E-7</v>
      </c>
      <c r="BA85" s="478">
        <v>1.2174045E-6</v>
      </c>
      <c r="BB85" s="478">
        <v>1.1668398E-8</v>
      </c>
      <c r="BC85" s="478">
        <v>1.1334960999999999E-7</v>
      </c>
      <c r="BD85" s="478">
        <v>1.0609801E-7</v>
      </c>
      <c r="BE85" s="478">
        <v>4.8975052000000002E-11</v>
      </c>
      <c r="BF85" s="478">
        <v>2.5571681000000002E-6</v>
      </c>
      <c r="BH85" s="478">
        <v>8.7498471000000007E-6</v>
      </c>
      <c r="BI85" s="478">
        <v>1.4626034E-12</v>
      </c>
      <c r="BJ85" s="478">
        <v>1.8075381E-6</v>
      </c>
      <c r="BK85" s="478">
        <v>9.6944508999999994E-15</v>
      </c>
      <c r="BL85" s="478">
        <v>1.8551251E-13</v>
      </c>
      <c r="BM85" s="478">
        <v>1.0544588E-8</v>
      </c>
      <c r="BN85" s="478">
        <v>5.0268744999999997E-7</v>
      </c>
      <c r="BO85" s="478">
        <v>2.1022747E-7</v>
      </c>
      <c r="BP85" s="478">
        <v>3.0267571999999999E-7</v>
      </c>
      <c r="BQ85" s="478">
        <v>8.2828592000000004E-7</v>
      </c>
      <c r="BR85" s="478">
        <v>4.1930043999999997E-11</v>
      </c>
      <c r="BS85" s="478">
        <v>7.4484624999999998E-8</v>
      </c>
      <c r="BT85" s="478">
        <v>1.9407395E-10</v>
      </c>
      <c r="BU85" s="478">
        <v>1.6110061E-12</v>
      </c>
      <c r="BV85" s="478">
        <v>5.7397748999999998E-8</v>
      </c>
      <c r="BX85" s="262"/>
      <c r="BY85" s="336">
        <f t="shared" si="122"/>
        <v>0</v>
      </c>
      <c r="BZ85" s="336">
        <f t="shared" si="123"/>
        <v>0</v>
      </c>
      <c r="CA85" s="336">
        <f t="shared" si="124"/>
        <v>0</v>
      </c>
      <c r="CB85" s="336">
        <f t="shared" si="125"/>
        <v>0</v>
      </c>
      <c r="CC85" s="336">
        <f t="shared" si="126"/>
        <v>0</v>
      </c>
      <c r="CD85" s="336">
        <f t="shared" si="127"/>
        <v>0</v>
      </c>
      <c r="CE85" s="336">
        <f t="shared" si="128"/>
        <v>0</v>
      </c>
      <c r="CF85" s="336">
        <f t="shared" si="129"/>
        <v>0</v>
      </c>
      <c r="CG85" s="336">
        <f t="shared" si="130"/>
        <v>0</v>
      </c>
      <c r="CH85" s="336">
        <f t="shared" si="131"/>
        <v>0</v>
      </c>
      <c r="CI85" s="336">
        <f t="shared" si="132"/>
        <v>0</v>
      </c>
      <c r="CJ85" s="336">
        <f t="shared" si="133"/>
        <v>0</v>
      </c>
      <c r="CK85" s="336">
        <f t="shared" si="134"/>
        <v>0</v>
      </c>
      <c r="CL85" s="336">
        <f t="shared" si="135"/>
        <v>0</v>
      </c>
      <c r="CM85" s="336">
        <f t="shared" si="136"/>
        <v>0</v>
      </c>
      <c r="CN85" s="336"/>
      <c r="CO85" s="336"/>
      <c r="CP85" s="336">
        <f t="shared" si="168"/>
        <v>0</v>
      </c>
      <c r="CQ85" s="336">
        <f t="shared" si="169"/>
        <v>0</v>
      </c>
      <c r="CR85" s="336">
        <f t="shared" si="170"/>
        <v>0</v>
      </c>
      <c r="CS85" s="336">
        <f t="shared" si="171"/>
        <v>0</v>
      </c>
      <c r="CT85" s="336">
        <f t="shared" si="172"/>
        <v>0</v>
      </c>
      <c r="CU85" s="336">
        <f t="shared" si="173"/>
        <v>0</v>
      </c>
      <c r="CV85" s="336">
        <f t="shared" si="174"/>
        <v>0</v>
      </c>
      <c r="CW85" s="336">
        <f t="shared" si="175"/>
        <v>0</v>
      </c>
      <c r="CX85" s="336">
        <f t="shared" si="176"/>
        <v>0</v>
      </c>
      <c r="CY85" s="336">
        <f t="shared" si="177"/>
        <v>0</v>
      </c>
      <c r="CZ85" s="336">
        <f t="shared" si="178"/>
        <v>0</v>
      </c>
      <c r="DA85" s="336">
        <f t="shared" si="179"/>
        <v>0</v>
      </c>
      <c r="DB85" s="336">
        <f t="shared" si="180"/>
        <v>0</v>
      </c>
      <c r="DC85" s="336">
        <f t="shared" si="181"/>
        <v>0</v>
      </c>
      <c r="DD85" s="336">
        <f t="shared" si="182"/>
        <v>0</v>
      </c>
      <c r="DE85" s="336"/>
      <c r="DF85" s="480"/>
      <c r="DG85" s="336">
        <f t="shared" si="183"/>
        <v>0</v>
      </c>
      <c r="DH85" s="336">
        <f t="shared" si="184"/>
        <v>0</v>
      </c>
      <c r="DI85" s="336">
        <f t="shared" si="185"/>
        <v>0</v>
      </c>
      <c r="DJ85" s="336">
        <f t="shared" si="186"/>
        <v>0</v>
      </c>
      <c r="DK85" s="336">
        <f t="shared" si="187"/>
        <v>0</v>
      </c>
      <c r="DL85" s="336">
        <f t="shared" si="188"/>
        <v>0</v>
      </c>
      <c r="DM85" s="336">
        <f t="shared" si="189"/>
        <v>0</v>
      </c>
      <c r="DN85" s="336">
        <f t="shared" si="190"/>
        <v>0</v>
      </c>
      <c r="DO85" s="336">
        <f t="shared" si="191"/>
        <v>0</v>
      </c>
      <c r="DP85" s="336">
        <f t="shared" si="192"/>
        <v>0</v>
      </c>
      <c r="DQ85" s="336">
        <f t="shared" si="193"/>
        <v>0</v>
      </c>
      <c r="DR85" s="336">
        <f t="shared" si="194"/>
        <v>0</v>
      </c>
      <c r="DS85" s="336">
        <f t="shared" si="195"/>
        <v>0</v>
      </c>
      <c r="DT85" s="336">
        <f t="shared" si="196"/>
        <v>0</v>
      </c>
      <c r="DU85" s="336">
        <f t="shared" si="197"/>
        <v>0</v>
      </c>
    </row>
    <row r="86" spans="1:125" s="166" customFormat="1" ht="15.75" customHeight="1" x14ac:dyDescent="0.25">
      <c r="A86" s="165">
        <f>'2.Data entry'!B86</f>
        <v>0</v>
      </c>
      <c r="B86" s="443" t="str">
        <f>'2.Data entry'!C86</f>
        <v>Glass cleaner</v>
      </c>
      <c r="C86" s="165" t="str">
        <f>'2.Data entry'!E86</f>
        <v>kg</v>
      </c>
      <c r="D86" s="304">
        <f>'2.Data entry'!F86</f>
        <v>0</v>
      </c>
      <c r="E86" s="329">
        <f>'2.Data entry'!G86*$D86</f>
        <v>0</v>
      </c>
      <c r="F86" s="329">
        <f>'2.Data entry'!H86*$D86</f>
        <v>0</v>
      </c>
      <c r="G86" s="329">
        <f>'2.Data entry'!I86*$D86</f>
        <v>0</v>
      </c>
      <c r="H86" s="306"/>
      <c r="I86" s="262"/>
      <c r="J86" s="442">
        <v>0.26655326000000001</v>
      </c>
      <c r="K86" s="442">
        <v>1.8525881999999999E-8</v>
      </c>
      <c r="L86" s="442">
        <v>0.56153114000000004</v>
      </c>
      <c r="M86" s="442">
        <v>6.3563130999999997E-9</v>
      </c>
      <c r="N86" s="442">
        <v>1.9277869E-8</v>
      </c>
      <c r="O86" s="442">
        <v>1.6858614000000001E-4</v>
      </c>
      <c r="P86" s="442">
        <v>1.5223604999999999E-2</v>
      </c>
      <c r="Q86" s="442">
        <v>9.6315213999999998E-4</v>
      </c>
      <c r="R86" s="442">
        <v>1.3082345999999999E-3</v>
      </c>
      <c r="S86" s="442">
        <v>2.8621181999999999E-3</v>
      </c>
      <c r="T86" s="442">
        <v>7.1092339000000004E-5</v>
      </c>
      <c r="U86" s="442">
        <v>5.2482832999999995E-4</v>
      </c>
      <c r="V86" s="442">
        <v>6.1594329000000001E-4</v>
      </c>
      <c r="W86" s="442">
        <v>3.2321755999999999E-7</v>
      </c>
      <c r="X86" s="442">
        <v>4.7011544000000002E-2</v>
      </c>
      <c r="Y86" s="307"/>
      <c r="Z86" s="308"/>
      <c r="AA86" s="476">
        <v>4.0287809999999999E-4</v>
      </c>
      <c r="AB86" s="476">
        <v>7.3969196999999999E-11</v>
      </c>
      <c r="AC86" s="476">
        <v>7.9212426999999996E-4</v>
      </c>
      <c r="AD86" s="476">
        <v>3.6139881E-13</v>
      </c>
      <c r="AE86" s="476">
        <v>3.9286556000000003E-11</v>
      </c>
      <c r="AF86" s="476">
        <v>1.0722445E-7</v>
      </c>
      <c r="AG86" s="476">
        <v>2.5670751000000001E-5</v>
      </c>
      <c r="AH86" s="476">
        <v>1.7795671E-6</v>
      </c>
      <c r="AI86" s="476">
        <v>1.7415612000000001E-6</v>
      </c>
      <c r="AJ86" s="476">
        <v>6.9247144999999996E-6</v>
      </c>
      <c r="AK86" s="476">
        <v>1.7851651E-9</v>
      </c>
      <c r="AL86" s="476">
        <v>6.2880911000000003E-7</v>
      </c>
      <c r="AM86" s="476">
        <v>-9.4778437000000004E-10</v>
      </c>
      <c r="AN86" s="476">
        <v>1.0285188E-10</v>
      </c>
      <c r="AO86" s="476">
        <v>4.0309118000000003E-6</v>
      </c>
      <c r="AR86" s="476">
        <v>2.9446275000000001E-5</v>
      </c>
      <c r="AS86" s="476">
        <v>3.4873123000000001E-12</v>
      </c>
      <c r="AT86" s="476">
        <v>8.7213490999999996E-5</v>
      </c>
      <c r="AU86" s="476">
        <v>8.8825404999999999E-13</v>
      </c>
      <c r="AV86" s="476">
        <v>3.7816655999999999E-12</v>
      </c>
      <c r="AW86" s="476">
        <v>1.3895858E-8</v>
      </c>
      <c r="AX86" s="476">
        <v>7.5636168999999998E-6</v>
      </c>
      <c r="AY86" s="476">
        <v>3.1908316E-7</v>
      </c>
      <c r="AZ86" s="478">
        <v>2.8106572999999998E-7</v>
      </c>
      <c r="BA86" s="478">
        <v>1.2174045E-6</v>
      </c>
      <c r="BB86" s="478">
        <v>1.1668398E-8</v>
      </c>
      <c r="BC86" s="478">
        <v>1.1334960999999999E-7</v>
      </c>
      <c r="BD86" s="478">
        <v>1.0609801E-7</v>
      </c>
      <c r="BE86" s="478">
        <v>4.8975052000000002E-11</v>
      </c>
      <c r="BF86" s="478">
        <v>2.5571681000000002E-6</v>
      </c>
      <c r="BH86" s="478">
        <v>8.7498471000000007E-6</v>
      </c>
      <c r="BI86" s="478">
        <v>1.4626034E-12</v>
      </c>
      <c r="BJ86" s="478">
        <v>1.8075381E-6</v>
      </c>
      <c r="BK86" s="478">
        <v>9.6944508999999994E-15</v>
      </c>
      <c r="BL86" s="478">
        <v>1.8551251E-13</v>
      </c>
      <c r="BM86" s="478">
        <v>1.0544588E-8</v>
      </c>
      <c r="BN86" s="478">
        <v>5.0268744999999997E-7</v>
      </c>
      <c r="BO86" s="478">
        <v>2.1022747E-7</v>
      </c>
      <c r="BP86" s="478">
        <v>3.0267571999999999E-7</v>
      </c>
      <c r="BQ86" s="478">
        <v>8.2828592000000004E-7</v>
      </c>
      <c r="BR86" s="478">
        <v>4.1930043999999997E-11</v>
      </c>
      <c r="BS86" s="478">
        <v>7.4484624999999998E-8</v>
      </c>
      <c r="BT86" s="478">
        <v>1.9407395E-10</v>
      </c>
      <c r="BU86" s="478">
        <v>1.6110061E-12</v>
      </c>
      <c r="BV86" s="478">
        <v>5.7397748999999998E-8</v>
      </c>
      <c r="BX86" s="262"/>
      <c r="BY86" s="336">
        <f t="shared" si="122"/>
        <v>0</v>
      </c>
      <c r="BZ86" s="336">
        <f t="shared" si="123"/>
        <v>0</v>
      </c>
      <c r="CA86" s="336">
        <f t="shared" si="124"/>
        <v>0</v>
      </c>
      <c r="CB86" s="336">
        <f t="shared" si="125"/>
        <v>0</v>
      </c>
      <c r="CC86" s="336">
        <f t="shared" si="126"/>
        <v>0</v>
      </c>
      <c r="CD86" s="336">
        <f t="shared" si="127"/>
        <v>0</v>
      </c>
      <c r="CE86" s="336">
        <f t="shared" si="128"/>
        <v>0</v>
      </c>
      <c r="CF86" s="336">
        <f t="shared" si="129"/>
        <v>0</v>
      </c>
      <c r="CG86" s="336">
        <f t="shared" si="130"/>
        <v>0</v>
      </c>
      <c r="CH86" s="336">
        <f t="shared" si="131"/>
        <v>0</v>
      </c>
      <c r="CI86" s="336">
        <f t="shared" si="132"/>
        <v>0</v>
      </c>
      <c r="CJ86" s="336">
        <f t="shared" si="133"/>
        <v>0</v>
      </c>
      <c r="CK86" s="336">
        <f t="shared" si="134"/>
        <v>0</v>
      </c>
      <c r="CL86" s="336">
        <f t="shared" si="135"/>
        <v>0</v>
      </c>
      <c r="CM86" s="336">
        <f t="shared" si="136"/>
        <v>0</v>
      </c>
      <c r="CN86" s="336"/>
      <c r="CO86" s="336"/>
      <c r="CP86" s="336">
        <f t="shared" si="168"/>
        <v>0</v>
      </c>
      <c r="CQ86" s="336">
        <f t="shared" si="169"/>
        <v>0</v>
      </c>
      <c r="CR86" s="336">
        <f t="shared" si="170"/>
        <v>0</v>
      </c>
      <c r="CS86" s="336">
        <f t="shared" si="171"/>
        <v>0</v>
      </c>
      <c r="CT86" s="336">
        <f t="shared" si="172"/>
        <v>0</v>
      </c>
      <c r="CU86" s="336">
        <f t="shared" si="173"/>
        <v>0</v>
      </c>
      <c r="CV86" s="336">
        <f t="shared" si="174"/>
        <v>0</v>
      </c>
      <c r="CW86" s="336">
        <f t="shared" si="175"/>
        <v>0</v>
      </c>
      <c r="CX86" s="336">
        <f t="shared" si="176"/>
        <v>0</v>
      </c>
      <c r="CY86" s="336">
        <f t="shared" si="177"/>
        <v>0</v>
      </c>
      <c r="CZ86" s="336">
        <f t="shared" si="178"/>
        <v>0</v>
      </c>
      <c r="DA86" s="336">
        <f t="shared" si="179"/>
        <v>0</v>
      </c>
      <c r="DB86" s="336">
        <f t="shared" si="180"/>
        <v>0</v>
      </c>
      <c r="DC86" s="336">
        <f t="shared" si="181"/>
        <v>0</v>
      </c>
      <c r="DD86" s="336">
        <f t="shared" si="182"/>
        <v>0</v>
      </c>
      <c r="DE86" s="336"/>
      <c r="DF86" s="480"/>
      <c r="DG86" s="336">
        <f t="shared" si="183"/>
        <v>0</v>
      </c>
      <c r="DH86" s="336">
        <f t="shared" si="184"/>
        <v>0</v>
      </c>
      <c r="DI86" s="336">
        <f t="shared" si="185"/>
        <v>0</v>
      </c>
      <c r="DJ86" s="336">
        <f t="shared" si="186"/>
        <v>0</v>
      </c>
      <c r="DK86" s="336">
        <f t="shared" si="187"/>
        <v>0</v>
      </c>
      <c r="DL86" s="336">
        <f t="shared" si="188"/>
        <v>0</v>
      </c>
      <c r="DM86" s="336">
        <f t="shared" si="189"/>
        <v>0</v>
      </c>
      <c r="DN86" s="336">
        <f t="shared" si="190"/>
        <v>0</v>
      </c>
      <c r="DO86" s="336">
        <f t="shared" si="191"/>
        <v>0</v>
      </c>
      <c r="DP86" s="336">
        <f t="shared" si="192"/>
        <v>0</v>
      </c>
      <c r="DQ86" s="336">
        <f t="shared" si="193"/>
        <v>0</v>
      </c>
      <c r="DR86" s="336">
        <f t="shared" si="194"/>
        <v>0</v>
      </c>
      <c r="DS86" s="336">
        <f t="shared" si="195"/>
        <v>0</v>
      </c>
      <c r="DT86" s="336">
        <f t="shared" si="196"/>
        <v>0</v>
      </c>
      <c r="DU86" s="336">
        <f t="shared" si="197"/>
        <v>0</v>
      </c>
    </row>
    <row r="87" spans="1:125" s="166" customFormat="1" ht="15.75" customHeight="1" x14ac:dyDescent="0.25">
      <c r="A87" s="165">
        <f>'2.Data entry'!B87</f>
        <v>0</v>
      </c>
      <c r="B87" s="443" t="str">
        <f>'2.Data entry'!C87</f>
        <v>Multi-purpose cleanser</v>
      </c>
      <c r="C87" s="165" t="str">
        <f>'2.Data entry'!E87</f>
        <v>kg</v>
      </c>
      <c r="D87" s="304">
        <f>'2.Data entry'!F87</f>
        <v>0</v>
      </c>
      <c r="E87" s="329">
        <f>'2.Data entry'!G87*$D87</f>
        <v>0</v>
      </c>
      <c r="F87" s="329">
        <f>'2.Data entry'!H87*$D87</f>
        <v>0</v>
      </c>
      <c r="G87" s="329">
        <f>'2.Data entry'!I87*$D87</f>
        <v>0</v>
      </c>
      <c r="H87" s="306"/>
      <c r="I87" s="262"/>
      <c r="J87" s="442">
        <v>0.23648531</v>
      </c>
      <c r="K87" s="442">
        <v>1.5805418999999999E-8</v>
      </c>
      <c r="L87" s="442">
        <v>0.46873704999999999</v>
      </c>
      <c r="M87" s="442">
        <v>4.9242055000000001E-9</v>
      </c>
      <c r="N87" s="442">
        <v>1.6277326999999999E-8</v>
      </c>
      <c r="O87" s="442">
        <v>1.4111515E-4</v>
      </c>
      <c r="P87" s="442">
        <v>9.7825340000000007E-3</v>
      </c>
      <c r="Q87" s="442">
        <v>1.1921208999999999E-3</v>
      </c>
      <c r="R87" s="442">
        <v>1.2197727000000001E-3</v>
      </c>
      <c r="S87" s="442">
        <v>2.5701922999999999E-3</v>
      </c>
      <c r="T87" s="442">
        <v>5.7767498E-5</v>
      </c>
      <c r="U87" s="442">
        <v>2.4332967000000001E-4</v>
      </c>
      <c r="V87" s="442">
        <v>3.9044774000000001E-4</v>
      </c>
      <c r="W87" s="442">
        <v>2.7403170999999998E-7</v>
      </c>
      <c r="X87" s="442">
        <v>5.1571156999999999E-2</v>
      </c>
      <c r="Y87" s="307"/>
      <c r="Z87" s="308"/>
      <c r="AA87" s="476">
        <v>4.0287809999999999E-4</v>
      </c>
      <c r="AB87" s="476">
        <v>7.3969196999999999E-11</v>
      </c>
      <c r="AC87" s="476">
        <v>7.9212426999999996E-4</v>
      </c>
      <c r="AD87" s="476">
        <v>3.6139881E-13</v>
      </c>
      <c r="AE87" s="476">
        <v>3.9286556000000003E-11</v>
      </c>
      <c r="AF87" s="476">
        <v>1.0722445E-7</v>
      </c>
      <c r="AG87" s="476">
        <v>2.5670751000000001E-5</v>
      </c>
      <c r="AH87" s="476">
        <v>1.7795671E-6</v>
      </c>
      <c r="AI87" s="476">
        <v>1.7415612000000001E-6</v>
      </c>
      <c r="AJ87" s="476">
        <v>6.9247144999999996E-6</v>
      </c>
      <c r="AK87" s="476">
        <v>1.7851651E-9</v>
      </c>
      <c r="AL87" s="476">
        <v>6.2880911000000003E-7</v>
      </c>
      <c r="AM87" s="476">
        <v>-9.4778437000000004E-10</v>
      </c>
      <c r="AN87" s="476">
        <v>1.0285188E-10</v>
      </c>
      <c r="AO87" s="476">
        <v>4.0309118000000003E-6</v>
      </c>
      <c r="AR87" s="476">
        <v>2.9446275000000001E-5</v>
      </c>
      <c r="AS87" s="476">
        <v>3.4873123000000001E-12</v>
      </c>
      <c r="AT87" s="476">
        <v>8.7213490999999996E-5</v>
      </c>
      <c r="AU87" s="476">
        <v>8.8825404999999999E-13</v>
      </c>
      <c r="AV87" s="476">
        <v>3.7816655999999999E-12</v>
      </c>
      <c r="AW87" s="476">
        <v>1.3895858E-8</v>
      </c>
      <c r="AX87" s="476">
        <v>7.5636168999999998E-6</v>
      </c>
      <c r="AY87" s="476">
        <v>3.1908316E-7</v>
      </c>
      <c r="AZ87" s="478">
        <v>2.8106572999999998E-7</v>
      </c>
      <c r="BA87" s="478">
        <v>1.2174045E-6</v>
      </c>
      <c r="BB87" s="478">
        <v>1.1668398E-8</v>
      </c>
      <c r="BC87" s="478">
        <v>1.1334960999999999E-7</v>
      </c>
      <c r="BD87" s="478">
        <v>1.0609801E-7</v>
      </c>
      <c r="BE87" s="478">
        <v>4.8975052000000002E-11</v>
      </c>
      <c r="BF87" s="478">
        <v>2.5571681000000002E-6</v>
      </c>
      <c r="BH87" s="478">
        <v>8.7498471000000007E-6</v>
      </c>
      <c r="BI87" s="478">
        <v>1.4626034E-12</v>
      </c>
      <c r="BJ87" s="478">
        <v>1.8075381E-6</v>
      </c>
      <c r="BK87" s="478">
        <v>9.6944508999999994E-15</v>
      </c>
      <c r="BL87" s="478">
        <v>1.8551251E-13</v>
      </c>
      <c r="BM87" s="478">
        <v>1.0544588E-8</v>
      </c>
      <c r="BN87" s="478">
        <v>5.0268744999999997E-7</v>
      </c>
      <c r="BO87" s="478">
        <v>2.1022747E-7</v>
      </c>
      <c r="BP87" s="478">
        <v>3.0267571999999999E-7</v>
      </c>
      <c r="BQ87" s="478">
        <v>8.2828592000000004E-7</v>
      </c>
      <c r="BR87" s="478">
        <v>4.1930043999999997E-11</v>
      </c>
      <c r="BS87" s="478">
        <v>7.4484624999999998E-8</v>
      </c>
      <c r="BT87" s="478">
        <v>1.9407395E-10</v>
      </c>
      <c r="BU87" s="478">
        <v>1.6110061E-12</v>
      </c>
      <c r="BV87" s="478">
        <v>5.7397748999999998E-8</v>
      </c>
      <c r="BX87" s="262"/>
      <c r="BY87" s="336">
        <f t="shared" si="122"/>
        <v>0</v>
      </c>
      <c r="BZ87" s="336">
        <f t="shared" si="123"/>
        <v>0</v>
      </c>
      <c r="CA87" s="336">
        <f t="shared" si="124"/>
        <v>0</v>
      </c>
      <c r="CB87" s="336">
        <f t="shared" si="125"/>
        <v>0</v>
      </c>
      <c r="CC87" s="336">
        <f t="shared" si="126"/>
        <v>0</v>
      </c>
      <c r="CD87" s="336">
        <f t="shared" si="127"/>
        <v>0</v>
      </c>
      <c r="CE87" s="336">
        <f t="shared" si="128"/>
        <v>0</v>
      </c>
      <c r="CF87" s="336">
        <f t="shared" si="129"/>
        <v>0</v>
      </c>
      <c r="CG87" s="336">
        <f t="shared" si="130"/>
        <v>0</v>
      </c>
      <c r="CH87" s="336">
        <f t="shared" si="131"/>
        <v>0</v>
      </c>
      <c r="CI87" s="336">
        <f t="shared" si="132"/>
        <v>0</v>
      </c>
      <c r="CJ87" s="336">
        <f t="shared" si="133"/>
        <v>0</v>
      </c>
      <c r="CK87" s="336">
        <f t="shared" si="134"/>
        <v>0</v>
      </c>
      <c r="CL87" s="336">
        <f t="shared" si="135"/>
        <v>0</v>
      </c>
      <c r="CM87" s="336">
        <f t="shared" si="136"/>
        <v>0</v>
      </c>
      <c r="CN87" s="336"/>
      <c r="CO87" s="336"/>
      <c r="CP87" s="336">
        <f t="shared" si="168"/>
        <v>0</v>
      </c>
      <c r="CQ87" s="336">
        <f t="shared" si="169"/>
        <v>0</v>
      </c>
      <c r="CR87" s="336">
        <f t="shared" si="170"/>
        <v>0</v>
      </c>
      <c r="CS87" s="336">
        <f t="shared" si="171"/>
        <v>0</v>
      </c>
      <c r="CT87" s="336">
        <f t="shared" si="172"/>
        <v>0</v>
      </c>
      <c r="CU87" s="336">
        <f t="shared" si="173"/>
        <v>0</v>
      </c>
      <c r="CV87" s="336">
        <f t="shared" si="174"/>
        <v>0</v>
      </c>
      <c r="CW87" s="336">
        <f t="shared" si="175"/>
        <v>0</v>
      </c>
      <c r="CX87" s="336">
        <f t="shared" si="176"/>
        <v>0</v>
      </c>
      <c r="CY87" s="336">
        <f t="shared" si="177"/>
        <v>0</v>
      </c>
      <c r="CZ87" s="336">
        <f t="shared" si="178"/>
        <v>0</v>
      </c>
      <c r="DA87" s="336">
        <f t="shared" si="179"/>
        <v>0</v>
      </c>
      <c r="DB87" s="336">
        <f t="shared" si="180"/>
        <v>0</v>
      </c>
      <c r="DC87" s="336">
        <f t="shared" si="181"/>
        <v>0</v>
      </c>
      <c r="DD87" s="336">
        <f t="shared" si="182"/>
        <v>0</v>
      </c>
      <c r="DE87" s="336"/>
      <c r="DF87" s="480"/>
      <c r="DG87" s="336">
        <f t="shared" si="183"/>
        <v>0</v>
      </c>
      <c r="DH87" s="336">
        <f t="shared" si="184"/>
        <v>0</v>
      </c>
      <c r="DI87" s="336">
        <f t="shared" si="185"/>
        <v>0</v>
      </c>
      <c r="DJ87" s="336">
        <f t="shared" si="186"/>
        <v>0</v>
      </c>
      <c r="DK87" s="336">
        <f t="shared" si="187"/>
        <v>0</v>
      </c>
      <c r="DL87" s="336">
        <f t="shared" si="188"/>
        <v>0</v>
      </c>
      <c r="DM87" s="336">
        <f t="shared" si="189"/>
        <v>0</v>
      </c>
      <c r="DN87" s="336">
        <f t="shared" si="190"/>
        <v>0</v>
      </c>
      <c r="DO87" s="336">
        <f t="shared" si="191"/>
        <v>0</v>
      </c>
      <c r="DP87" s="336">
        <f t="shared" si="192"/>
        <v>0</v>
      </c>
      <c r="DQ87" s="336">
        <f t="shared" si="193"/>
        <v>0</v>
      </c>
      <c r="DR87" s="336">
        <f t="shared" si="194"/>
        <v>0</v>
      </c>
      <c r="DS87" s="336">
        <f t="shared" si="195"/>
        <v>0</v>
      </c>
      <c r="DT87" s="336">
        <f t="shared" si="196"/>
        <v>0</v>
      </c>
      <c r="DU87" s="336">
        <f t="shared" si="197"/>
        <v>0</v>
      </c>
    </row>
    <row r="88" spans="1:125" s="166" customFormat="1" ht="15.75" customHeight="1" x14ac:dyDescent="0.25">
      <c r="A88" s="165">
        <f>'2.Data entry'!B88</f>
        <v>0</v>
      </c>
      <c r="B88" s="443" t="str">
        <f>'2.Data entry'!C88</f>
        <v>Other cleaning products (please, indicate in Notes)</v>
      </c>
      <c r="C88" s="165" t="str">
        <f>'2.Data entry'!E88</f>
        <v>kg</v>
      </c>
      <c r="D88" s="304">
        <f>'2.Data entry'!F88</f>
        <v>0</v>
      </c>
      <c r="E88" s="329">
        <f>'2.Data entry'!G88*$D88</f>
        <v>0</v>
      </c>
      <c r="F88" s="329">
        <f>'2.Data entry'!H88*$D88</f>
        <v>0</v>
      </c>
      <c r="G88" s="329">
        <f>'2.Data entry'!I88*$D88</f>
        <v>0</v>
      </c>
      <c r="H88" s="306"/>
      <c r="I88" s="262"/>
      <c r="J88" s="307"/>
      <c r="K88" s="307"/>
      <c r="L88" s="307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7"/>
      <c r="Z88" s="308"/>
      <c r="AA88" s="476">
        <v>4.0287809999999999E-4</v>
      </c>
      <c r="AB88" s="476">
        <v>7.3969196999999999E-11</v>
      </c>
      <c r="AC88" s="476">
        <v>7.9212426999999996E-4</v>
      </c>
      <c r="AD88" s="476">
        <v>3.6139881E-13</v>
      </c>
      <c r="AE88" s="476">
        <v>3.9286556000000003E-11</v>
      </c>
      <c r="AF88" s="476">
        <v>1.0722445E-7</v>
      </c>
      <c r="AG88" s="476">
        <v>2.5670751000000001E-5</v>
      </c>
      <c r="AH88" s="476">
        <v>1.7795671E-6</v>
      </c>
      <c r="AI88" s="476">
        <v>1.7415612000000001E-6</v>
      </c>
      <c r="AJ88" s="476">
        <v>6.9247144999999996E-6</v>
      </c>
      <c r="AK88" s="476">
        <v>1.7851651E-9</v>
      </c>
      <c r="AL88" s="476">
        <v>6.2880911000000003E-7</v>
      </c>
      <c r="AM88" s="476">
        <v>-9.4778437000000004E-10</v>
      </c>
      <c r="AN88" s="476">
        <v>1.0285188E-10</v>
      </c>
      <c r="AO88" s="476">
        <v>4.0309118000000003E-6</v>
      </c>
      <c r="AR88" s="476">
        <v>2.9446275000000001E-5</v>
      </c>
      <c r="AS88" s="476">
        <v>3.4873123000000001E-12</v>
      </c>
      <c r="AT88" s="476">
        <v>8.7213490999999996E-5</v>
      </c>
      <c r="AU88" s="476">
        <v>8.8825404999999999E-13</v>
      </c>
      <c r="AV88" s="476">
        <v>3.7816655999999999E-12</v>
      </c>
      <c r="AW88" s="476">
        <v>1.3895858E-8</v>
      </c>
      <c r="AX88" s="476">
        <v>7.5636168999999998E-6</v>
      </c>
      <c r="AY88" s="476">
        <v>3.1908316E-7</v>
      </c>
      <c r="AZ88" s="478">
        <v>2.8106572999999998E-7</v>
      </c>
      <c r="BA88" s="478">
        <v>1.2174045E-6</v>
      </c>
      <c r="BB88" s="478">
        <v>1.1668398E-8</v>
      </c>
      <c r="BC88" s="478">
        <v>1.1334960999999999E-7</v>
      </c>
      <c r="BD88" s="478">
        <v>1.0609801E-7</v>
      </c>
      <c r="BE88" s="478">
        <v>4.8975052000000002E-11</v>
      </c>
      <c r="BF88" s="478">
        <v>2.5571681000000002E-6</v>
      </c>
      <c r="BH88" s="478">
        <v>8.7498471000000007E-6</v>
      </c>
      <c r="BI88" s="478">
        <v>1.4626034E-12</v>
      </c>
      <c r="BJ88" s="478">
        <v>1.8075381E-6</v>
      </c>
      <c r="BK88" s="478">
        <v>9.6944508999999994E-15</v>
      </c>
      <c r="BL88" s="478">
        <v>1.8551251E-13</v>
      </c>
      <c r="BM88" s="478">
        <v>1.0544588E-8</v>
      </c>
      <c r="BN88" s="478">
        <v>5.0268744999999997E-7</v>
      </c>
      <c r="BO88" s="478">
        <v>2.1022747E-7</v>
      </c>
      <c r="BP88" s="478">
        <v>3.0267571999999999E-7</v>
      </c>
      <c r="BQ88" s="478">
        <v>8.2828592000000004E-7</v>
      </c>
      <c r="BR88" s="478">
        <v>4.1930043999999997E-11</v>
      </c>
      <c r="BS88" s="478">
        <v>7.4484624999999998E-8</v>
      </c>
      <c r="BT88" s="478">
        <v>1.9407395E-10</v>
      </c>
      <c r="BU88" s="478">
        <v>1.6110061E-12</v>
      </c>
      <c r="BV88" s="478">
        <v>5.7397748999999998E-8</v>
      </c>
      <c r="BX88" s="262"/>
      <c r="BY88" s="336">
        <f t="shared" si="122"/>
        <v>0</v>
      </c>
      <c r="BZ88" s="336">
        <f t="shared" si="123"/>
        <v>0</v>
      </c>
      <c r="CA88" s="336">
        <f t="shared" si="124"/>
        <v>0</v>
      </c>
      <c r="CB88" s="336">
        <f t="shared" si="125"/>
        <v>0</v>
      </c>
      <c r="CC88" s="336">
        <f t="shared" si="126"/>
        <v>0</v>
      </c>
      <c r="CD88" s="336">
        <f t="shared" si="127"/>
        <v>0</v>
      </c>
      <c r="CE88" s="336">
        <f t="shared" si="128"/>
        <v>0</v>
      </c>
      <c r="CF88" s="336">
        <f t="shared" si="129"/>
        <v>0</v>
      </c>
      <c r="CG88" s="336">
        <f t="shared" si="130"/>
        <v>0</v>
      </c>
      <c r="CH88" s="336">
        <f t="shared" si="131"/>
        <v>0</v>
      </c>
      <c r="CI88" s="336">
        <f t="shared" si="132"/>
        <v>0</v>
      </c>
      <c r="CJ88" s="336">
        <f t="shared" si="133"/>
        <v>0</v>
      </c>
      <c r="CK88" s="336">
        <f t="shared" si="134"/>
        <v>0</v>
      </c>
      <c r="CL88" s="336">
        <f t="shared" si="135"/>
        <v>0</v>
      </c>
      <c r="CM88" s="336">
        <f t="shared" si="136"/>
        <v>0</v>
      </c>
      <c r="CN88" s="336"/>
      <c r="CO88" s="336"/>
      <c r="CP88" s="336">
        <f t="shared" si="168"/>
        <v>0</v>
      </c>
      <c r="CQ88" s="336">
        <f t="shared" si="169"/>
        <v>0</v>
      </c>
      <c r="CR88" s="336">
        <f t="shared" si="170"/>
        <v>0</v>
      </c>
      <c r="CS88" s="336">
        <f t="shared" si="171"/>
        <v>0</v>
      </c>
      <c r="CT88" s="336">
        <f t="shared" si="172"/>
        <v>0</v>
      </c>
      <c r="CU88" s="336">
        <f t="shared" si="173"/>
        <v>0</v>
      </c>
      <c r="CV88" s="336">
        <f t="shared" si="174"/>
        <v>0</v>
      </c>
      <c r="CW88" s="336">
        <f t="shared" si="175"/>
        <v>0</v>
      </c>
      <c r="CX88" s="336">
        <f t="shared" si="176"/>
        <v>0</v>
      </c>
      <c r="CY88" s="336">
        <f t="shared" si="177"/>
        <v>0</v>
      </c>
      <c r="CZ88" s="336">
        <f t="shared" si="178"/>
        <v>0</v>
      </c>
      <c r="DA88" s="336">
        <f t="shared" si="179"/>
        <v>0</v>
      </c>
      <c r="DB88" s="336">
        <f t="shared" si="180"/>
        <v>0</v>
      </c>
      <c r="DC88" s="336">
        <f t="shared" si="181"/>
        <v>0</v>
      </c>
      <c r="DD88" s="336">
        <f t="shared" si="182"/>
        <v>0</v>
      </c>
      <c r="DE88" s="336"/>
      <c r="DF88" s="480"/>
      <c r="DG88" s="336">
        <f t="shared" si="183"/>
        <v>0</v>
      </c>
      <c r="DH88" s="336">
        <f t="shared" si="184"/>
        <v>0</v>
      </c>
      <c r="DI88" s="336">
        <f t="shared" si="185"/>
        <v>0</v>
      </c>
      <c r="DJ88" s="336">
        <f t="shared" si="186"/>
        <v>0</v>
      </c>
      <c r="DK88" s="336">
        <f t="shared" si="187"/>
        <v>0</v>
      </c>
      <c r="DL88" s="336">
        <f t="shared" si="188"/>
        <v>0</v>
      </c>
      <c r="DM88" s="336">
        <f t="shared" si="189"/>
        <v>0</v>
      </c>
      <c r="DN88" s="336">
        <f t="shared" si="190"/>
        <v>0</v>
      </c>
      <c r="DO88" s="336">
        <f t="shared" si="191"/>
        <v>0</v>
      </c>
      <c r="DP88" s="336">
        <f t="shared" si="192"/>
        <v>0</v>
      </c>
      <c r="DQ88" s="336">
        <f t="shared" si="193"/>
        <v>0</v>
      </c>
      <c r="DR88" s="336">
        <f t="shared" si="194"/>
        <v>0</v>
      </c>
      <c r="DS88" s="336">
        <f t="shared" si="195"/>
        <v>0</v>
      </c>
      <c r="DT88" s="336">
        <f t="shared" si="196"/>
        <v>0</v>
      </c>
      <c r="DU88" s="336">
        <f t="shared" si="197"/>
        <v>0</v>
      </c>
    </row>
    <row r="89" spans="1:125" s="166" customFormat="1" ht="15.75" customHeight="1" x14ac:dyDescent="0.25">
      <c r="A89" s="165"/>
      <c r="B89" s="443"/>
      <c r="C89" s="165"/>
      <c r="D89" s="304"/>
      <c r="E89" s="329"/>
      <c r="F89" s="329"/>
      <c r="G89" s="329"/>
      <c r="H89" s="306"/>
      <c r="I89" s="262"/>
      <c r="O89" s="531"/>
      <c r="P89" s="531"/>
      <c r="Q89" s="531"/>
      <c r="R89" s="331"/>
      <c r="S89" s="331"/>
      <c r="T89" s="335"/>
      <c r="U89" s="331"/>
      <c r="V89" s="331"/>
      <c r="W89" s="331"/>
      <c r="X89" s="331"/>
      <c r="Y89" s="331"/>
      <c r="Z89" s="332"/>
      <c r="AA89" s="476">
        <v>4.0287809999999999E-4</v>
      </c>
      <c r="AB89" s="476">
        <v>7.3969196999999999E-11</v>
      </c>
      <c r="AC89" s="476">
        <v>7.9212426999999996E-4</v>
      </c>
      <c r="AD89" s="476">
        <v>3.6139881E-13</v>
      </c>
      <c r="AE89" s="476">
        <v>3.9286556000000003E-11</v>
      </c>
      <c r="AF89" s="476">
        <v>1.0722445E-7</v>
      </c>
      <c r="AG89" s="476">
        <v>2.5670751000000001E-5</v>
      </c>
      <c r="AH89" s="476">
        <v>1.7795671E-6</v>
      </c>
      <c r="AI89" s="476">
        <v>1.7415612000000001E-6</v>
      </c>
      <c r="AJ89" s="476">
        <v>6.9247144999999996E-6</v>
      </c>
      <c r="AK89" s="476">
        <v>1.7851651E-9</v>
      </c>
      <c r="AL89" s="476">
        <v>6.2880911000000003E-7</v>
      </c>
      <c r="AM89" s="476">
        <v>-9.4778437000000004E-10</v>
      </c>
      <c r="AN89" s="476">
        <v>1.0285188E-10</v>
      </c>
      <c r="AO89" s="476">
        <v>4.0309118000000003E-6</v>
      </c>
      <c r="AR89" s="476">
        <v>2.9446275000000001E-5</v>
      </c>
      <c r="AS89" s="476">
        <v>3.4873123000000001E-12</v>
      </c>
      <c r="AT89" s="476">
        <v>8.7213490999999996E-5</v>
      </c>
      <c r="AU89" s="476">
        <v>8.8825404999999999E-13</v>
      </c>
      <c r="AV89" s="476">
        <v>3.7816655999999999E-12</v>
      </c>
      <c r="AW89" s="476">
        <v>1.3895858E-8</v>
      </c>
      <c r="AX89" s="476">
        <v>7.5636168999999998E-6</v>
      </c>
      <c r="AY89" s="476">
        <v>3.1908316E-7</v>
      </c>
      <c r="AZ89" s="478">
        <v>2.8106572999999998E-7</v>
      </c>
      <c r="BA89" s="478">
        <v>1.2174045E-6</v>
      </c>
      <c r="BB89" s="478">
        <v>1.1668398E-8</v>
      </c>
      <c r="BC89" s="478">
        <v>1.1334960999999999E-7</v>
      </c>
      <c r="BD89" s="478">
        <v>1.0609801E-7</v>
      </c>
      <c r="BE89" s="478">
        <v>4.8975052000000002E-11</v>
      </c>
      <c r="BF89" s="478">
        <v>2.5571681000000002E-6</v>
      </c>
      <c r="BH89" s="478">
        <v>8.7498471000000007E-6</v>
      </c>
      <c r="BI89" s="478">
        <v>1.4626034E-12</v>
      </c>
      <c r="BJ89" s="478">
        <v>1.8075381E-6</v>
      </c>
      <c r="BK89" s="478">
        <v>9.6944508999999994E-15</v>
      </c>
      <c r="BL89" s="478">
        <v>1.8551251E-13</v>
      </c>
      <c r="BM89" s="478">
        <v>1.0544588E-8</v>
      </c>
      <c r="BN89" s="478">
        <v>5.0268744999999997E-7</v>
      </c>
      <c r="BO89" s="478">
        <v>2.1022747E-7</v>
      </c>
      <c r="BP89" s="478">
        <v>3.0267571999999999E-7</v>
      </c>
      <c r="BQ89" s="478">
        <v>8.2828592000000004E-7</v>
      </c>
      <c r="BR89" s="478">
        <v>4.1930043999999997E-11</v>
      </c>
      <c r="BS89" s="478">
        <v>7.4484624999999998E-8</v>
      </c>
      <c r="BT89" s="478">
        <v>1.9407395E-10</v>
      </c>
      <c r="BU89" s="478">
        <v>1.6110061E-12</v>
      </c>
      <c r="BV89" s="478">
        <v>5.7397748999999998E-8</v>
      </c>
      <c r="BX89" s="262"/>
      <c r="BY89" s="336">
        <f>(J89*$D89)</f>
        <v>0</v>
      </c>
      <c r="BZ89" s="336">
        <f t="shared" si="123"/>
        <v>0</v>
      </c>
      <c r="CA89" s="336">
        <f t="shared" si="124"/>
        <v>0</v>
      </c>
      <c r="CB89" s="336">
        <f t="shared" si="125"/>
        <v>0</v>
      </c>
      <c r="CC89" s="336">
        <f t="shared" si="126"/>
        <v>0</v>
      </c>
      <c r="CD89" s="336">
        <f t="shared" si="127"/>
        <v>0</v>
      </c>
      <c r="CE89" s="336">
        <f t="shared" si="128"/>
        <v>0</v>
      </c>
      <c r="CF89" s="336">
        <f t="shared" si="129"/>
        <v>0</v>
      </c>
      <c r="CG89" s="336">
        <f t="shared" si="130"/>
        <v>0</v>
      </c>
      <c r="CH89" s="336">
        <f t="shared" si="131"/>
        <v>0</v>
      </c>
      <c r="CI89" s="336">
        <f t="shared" si="132"/>
        <v>0</v>
      </c>
      <c r="CJ89" s="336">
        <f t="shared" si="133"/>
        <v>0</v>
      </c>
      <c r="CK89" s="336">
        <f t="shared" si="134"/>
        <v>0</v>
      </c>
      <c r="CL89" s="336">
        <f t="shared" si="135"/>
        <v>0</v>
      </c>
      <c r="CM89" s="336">
        <f t="shared" si="136"/>
        <v>0</v>
      </c>
      <c r="CN89" s="336"/>
      <c r="CO89" s="336"/>
      <c r="CP89" s="336">
        <f t="shared" si="168"/>
        <v>0</v>
      </c>
      <c r="CQ89" s="336">
        <f t="shared" si="169"/>
        <v>0</v>
      </c>
      <c r="CR89" s="336">
        <f t="shared" si="170"/>
        <v>0</v>
      </c>
      <c r="CS89" s="336">
        <f t="shared" si="171"/>
        <v>0</v>
      </c>
      <c r="CT89" s="336">
        <f t="shared" si="172"/>
        <v>0</v>
      </c>
      <c r="CU89" s="336">
        <f t="shared" si="173"/>
        <v>0</v>
      </c>
      <c r="CV89" s="336">
        <f t="shared" si="174"/>
        <v>0</v>
      </c>
      <c r="CW89" s="336">
        <f t="shared" si="175"/>
        <v>0</v>
      </c>
      <c r="CX89" s="336">
        <f t="shared" si="176"/>
        <v>0</v>
      </c>
      <c r="CY89" s="336">
        <f t="shared" si="177"/>
        <v>0</v>
      </c>
      <c r="CZ89" s="336">
        <f t="shared" si="178"/>
        <v>0</v>
      </c>
      <c r="DA89" s="336">
        <f t="shared" si="179"/>
        <v>0</v>
      </c>
      <c r="DB89" s="336">
        <f t="shared" si="180"/>
        <v>0</v>
      </c>
      <c r="DC89" s="336">
        <f t="shared" si="181"/>
        <v>0</v>
      </c>
      <c r="DD89" s="336">
        <f t="shared" si="182"/>
        <v>0</v>
      </c>
      <c r="DE89" s="336"/>
      <c r="DF89" s="480"/>
      <c r="DG89" s="336">
        <f t="shared" si="183"/>
        <v>0</v>
      </c>
      <c r="DH89" s="336">
        <f t="shared" si="184"/>
        <v>0</v>
      </c>
      <c r="DI89" s="336">
        <f t="shared" si="185"/>
        <v>0</v>
      </c>
      <c r="DJ89" s="336">
        <f t="shared" si="186"/>
        <v>0</v>
      </c>
      <c r="DK89" s="336">
        <f t="shared" si="187"/>
        <v>0</v>
      </c>
      <c r="DL89" s="336">
        <f t="shared" si="188"/>
        <v>0</v>
      </c>
      <c r="DM89" s="336">
        <f t="shared" si="189"/>
        <v>0</v>
      </c>
      <c r="DN89" s="336">
        <f t="shared" si="190"/>
        <v>0</v>
      </c>
      <c r="DO89" s="336">
        <f t="shared" si="191"/>
        <v>0</v>
      </c>
      <c r="DP89" s="336">
        <f t="shared" si="192"/>
        <v>0</v>
      </c>
      <c r="DQ89" s="336">
        <f t="shared" si="193"/>
        <v>0</v>
      </c>
      <c r="DR89" s="336">
        <f t="shared" si="194"/>
        <v>0</v>
      </c>
      <c r="DS89" s="336">
        <f t="shared" si="195"/>
        <v>0</v>
      </c>
      <c r="DT89" s="336">
        <f t="shared" si="196"/>
        <v>0</v>
      </c>
      <c r="DU89" s="336">
        <f t="shared" si="197"/>
        <v>0</v>
      </c>
    </row>
    <row r="90" spans="1:125" s="166" customFormat="1" ht="15.75" customHeight="1" x14ac:dyDescent="0.25">
      <c r="A90" s="165" t="str">
        <f>'2.Data entry'!B90</f>
        <v>13.b</v>
      </c>
      <c r="B90" s="303" t="str">
        <f>'2.Data entry'!C90</f>
        <v>Disposable flat sheets</v>
      </c>
      <c r="C90" s="165" t="str">
        <f>'2.Data entry'!E90</f>
        <v>kg</v>
      </c>
      <c r="D90" s="304">
        <f>'2.Data entry'!F90</f>
        <v>0</v>
      </c>
      <c r="E90" s="329">
        <f>'2.Data entry'!G90*$D90</f>
        <v>0</v>
      </c>
      <c r="F90" s="329">
        <f>'2.Data entry'!H90*$D90</f>
        <v>0</v>
      </c>
      <c r="G90" s="329">
        <f>'2.Data entry'!I90*$D90</f>
        <v>0</v>
      </c>
      <c r="H90" s="306"/>
      <c r="I90" s="262"/>
      <c r="J90" s="476">
        <v>4.4281053000000004</v>
      </c>
      <c r="K90" s="476">
        <v>6.5134895E-6</v>
      </c>
      <c r="L90" s="476">
        <v>78.923997</v>
      </c>
      <c r="M90" s="476">
        <v>5.0050106000000005E-7</v>
      </c>
      <c r="N90" s="476">
        <v>1.2472688E-6</v>
      </c>
      <c r="O90" s="476">
        <v>2.8447820000000001E-3</v>
      </c>
      <c r="P90" s="476">
        <v>0.22435421999999999</v>
      </c>
      <c r="Q90" s="476">
        <v>1.8909596000000001E-2</v>
      </c>
      <c r="R90" s="476">
        <v>4.8106127999999998E-2</v>
      </c>
      <c r="S90" s="476">
        <v>0.18245785</v>
      </c>
      <c r="T90" s="476">
        <v>2.2684061999999998E-3</v>
      </c>
      <c r="U90" s="476">
        <v>6.5952838E-2</v>
      </c>
      <c r="V90" s="476">
        <v>5.8063019999999996</v>
      </c>
      <c r="W90" s="476">
        <v>2.3223841000000002E-5</v>
      </c>
      <c r="X90" s="476">
        <v>25.671769999999999</v>
      </c>
      <c r="Y90" s="331"/>
      <c r="Z90" s="332"/>
      <c r="AA90" s="476">
        <v>4.0287809999999999E-4</v>
      </c>
      <c r="AB90" s="476">
        <v>7.3969196999999999E-11</v>
      </c>
      <c r="AC90" s="476">
        <v>7.9212426999999996E-4</v>
      </c>
      <c r="AD90" s="476">
        <v>3.6139881E-13</v>
      </c>
      <c r="AE90" s="476">
        <v>3.9286556000000003E-11</v>
      </c>
      <c r="AF90" s="476">
        <v>1.0722445E-7</v>
      </c>
      <c r="AG90" s="476">
        <v>2.5670751000000001E-5</v>
      </c>
      <c r="AH90" s="476">
        <v>1.7795671E-6</v>
      </c>
      <c r="AI90" s="476">
        <v>1.7415612000000001E-6</v>
      </c>
      <c r="AJ90" s="476">
        <v>6.9247144999999996E-6</v>
      </c>
      <c r="AK90" s="476">
        <v>1.7851651E-9</v>
      </c>
      <c r="AL90" s="476">
        <v>6.2880911000000003E-7</v>
      </c>
      <c r="AM90" s="476">
        <v>-9.4778437000000004E-10</v>
      </c>
      <c r="AN90" s="476">
        <v>1.0285188E-10</v>
      </c>
      <c r="AO90" s="476">
        <v>4.0309118000000003E-6</v>
      </c>
      <c r="AR90" s="476">
        <v>2.9446275000000001E-5</v>
      </c>
      <c r="AS90" s="476">
        <v>3.4873123000000001E-12</v>
      </c>
      <c r="AT90" s="476">
        <v>8.7213490999999996E-5</v>
      </c>
      <c r="AU90" s="476">
        <v>8.8825404999999999E-13</v>
      </c>
      <c r="AV90" s="476">
        <v>3.7816655999999999E-12</v>
      </c>
      <c r="AW90" s="476">
        <v>1.3895858E-8</v>
      </c>
      <c r="AX90" s="476">
        <v>7.5636168999999998E-6</v>
      </c>
      <c r="AY90" s="476">
        <v>3.1908316E-7</v>
      </c>
      <c r="AZ90" s="478">
        <v>2.8106572999999998E-7</v>
      </c>
      <c r="BA90" s="478">
        <v>1.2174045E-6</v>
      </c>
      <c r="BB90" s="478">
        <v>1.1668398E-8</v>
      </c>
      <c r="BC90" s="478">
        <v>1.1334960999999999E-7</v>
      </c>
      <c r="BD90" s="478">
        <v>1.0609801E-7</v>
      </c>
      <c r="BE90" s="478">
        <v>4.8975052000000002E-11</v>
      </c>
      <c r="BF90" s="478">
        <v>2.5571681000000002E-6</v>
      </c>
      <c r="BH90" s="478">
        <v>8.7498471000000007E-6</v>
      </c>
      <c r="BI90" s="478">
        <v>1.4626034E-12</v>
      </c>
      <c r="BJ90" s="478">
        <v>1.8075381E-6</v>
      </c>
      <c r="BK90" s="478">
        <v>9.6944508999999994E-15</v>
      </c>
      <c r="BL90" s="478">
        <v>1.8551251E-13</v>
      </c>
      <c r="BM90" s="478">
        <v>1.0544588E-8</v>
      </c>
      <c r="BN90" s="478">
        <v>5.0268744999999997E-7</v>
      </c>
      <c r="BO90" s="478">
        <v>2.1022747E-7</v>
      </c>
      <c r="BP90" s="478">
        <v>3.0267571999999999E-7</v>
      </c>
      <c r="BQ90" s="478">
        <v>8.2828592000000004E-7</v>
      </c>
      <c r="BR90" s="478">
        <v>4.1930043999999997E-11</v>
      </c>
      <c r="BS90" s="478">
        <v>7.4484624999999998E-8</v>
      </c>
      <c r="BT90" s="478">
        <v>1.9407395E-10</v>
      </c>
      <c r="BU90" s="478">
        <v>1.6110061E-12</v>
      </c>
      <c r="BV90" s="478">
        <v>5.7397748999999998E-8</v>
      </c>
      <c r="BX90" s="262"/>
      <c r="BY90" s="336">
        <f t="shared" si="122"/>
        <v>0</v>
      </c>
      <c r="BZ90" s="336">
        <f t="shared" si="123"/>
        <v>0</v>
      </c>
      <c r="CA90" s="336">
        <f t="shared" si="124"/>
        <v>0</v>
      </c>
      <c r="CB90" s="336">
        <f t="shared" si="125"/>
        <v>0</v>
      </c>
      <c r="CC90" s="336">
        <f t="shared" si="126"/>
        <v>0</v>
      </c>
      <c r="CD90" s="336">
        <f t="shared" si="127"/>
        <v>0</v>
      </c>
      <c r="CE90" s="336">
        <f t="shared" si="128"/>
        <v>0</v>
      </c>
      <c r="CF90" s="336">
        <f t="shared" si="129"/>
        <v>0</v>
      </c>
      <c r="CG90" s="336">
        <f t="shared" si="130"/>
        <v>0</v>
      </c>
      <c r="CH90" s="336">
        <f t="shared" si="131"/>
        <v>0</v>
      </c>
      <c r="CI90" s="336">
        <f t="shared" si="132"/>
        <v>0</v>
      </c>
      <c r="CJ90" s="336">
        <f t="shared" si="133"/>
        <v>0</v>
      </c>
      <c r="CK90" s="336">
        <f t="shared" si="134"/>
        <v>0</v>
      </c>
      <c r="CL90" s="336">
        <f t="shared" si="135"/>
        <v>0</v>
      </c>
      <c r="CM90" s="336">
        <f t="shared" si="136"/>
        <v>0</v>
      </c>
      <c r="CN90" s="336"/>
      <c r="CO90" s="336"/>
      <c r="CP90" s="336">
        <f t="shared" si="168"/>
        <v>0</v>
      </c>
      <c r="CQ90" s="336">
        <f t="shared" si="169"/>
        <v>0</v>
      </c>
      <c r="CR90" s="336">
        <f t="shared" si="170"/>
        <v>0</v>
      </c>
      <c r="CS90" s="336">
        <f t="shared" si="171"/>
        <v>0</v>
      </c>
      <c r="CT90" s="336">
        <f t="shared" si="172"/>
        <v>0</v>
      </c>
      <c r="CU90" s="336">
        <f t="shared" si="173"/>
        <v>0</v>
      </c>
      <c r="CV90" s="336">
        <f t="shared" si="174"/>
        <v>0</v>
      </c>
      <c r="CW90" s="336">
        <f t="shared" si="175"/>
        <v>0</v>
      </c>
      <c r="CX90" s="336">
        <f t="shared" si="176"/>
        <v>0</v>
      </c>
      <c r="CY90" s="336">
        <f t="shared" si="177"/>
        <v>0</v>
      </c>
      <c r="CZ90" s="336">
        <f t="shared" si="178"/>
        <v>0</v>
      </c>
      <c r="DA90" s="336">
        <f t="shared" si="179"/>
        <v>0</v>
      </c>
      <c r="DB90" s="336">
        <f t="shared" si="180"/>
        <v>0</v>
      </c>
      <c r="DC90" s="336">
        <f t="shared" si="181"/>
        <v>0</v>
      </c>
      <c r="DD90" s="336">
        <f t="shared" si="182"/>
        <v>0</v>
      </c>
      <c r="DE90" s="336"/>
      <c r="DF90" s="480"/>
      <c r="DG90" s="336">
        <f t="shared" si="183"/>
        <v>0</v>
      </c>
      <c r="DH90" s="336">
        <f t="shared" si="184"/>
        <v>0</v>
      </c>
      <c r="DI90" s="336">
        <f t="shared" si="185"/>
        <v>0</v>
      </c>
      <c r="DJ90" s="336">
        <f t="shared" si="186"/>
        <v>0</v>
      </c>
      <c r="DK90" s="336">
        <f t="shared" si="187"/>
        <v>0</v>
      </c>
      <c r="DL90" s="336">
        <f t="shared" si="188"/>
        <v>0</v>
      </c>
      <c r="DM90" s="336">
        <f t="shared" si="189"/>
        <v>0</v>
      </c>
      <c r="DN90" s="336">
        <f t="shared" si="190"/>
        <v>0</v>
      </c>
      <c r="DO90" s="336">
        <f t="shared" si="191"/>
        <v>0</v>
      </c>
      <c r="DP90" s="336">
        <f t="shared" si="192"/>
        <v>0</v>
      </c>
      <c r="DQ90" s="336">
        <f t="shared" si="193"/>
        <v>0</v>
      </c>
      <c r="DR90" s="336">
        <f t="shared" si="194"/>
        <v>0</v>
      </c>
      <c r="DS90" s="336">
        <f t="shared" si="195"/>
        <v>0</v>
      </c>
      <c r="DT90" s="336">
        <f t="shared" si="196"/>
        <v>0</v>
      </c>
      <c r="DU90" s="336">
        <f t="shared" si="197"/>
        <v>0</v>
      </c>
    </row>
    <row r="91" spans="1:125" s="166" customFormat="1" ht="15.75" customHeight="1" x14ac:dyDescent="0.25">
      <c r="A91" s="165">
        <f>'2.Data entry'!B91</f>
        <v>0</v>
      </c>
      <c r="B91" s="303" t="str">
        <f>'2.Data entry'!C91</f>
        <v>Washable flat sheets</v>
      </c>
      <c r="C91" s="165" t="str">
        <f>'2.Data entry'!E91</f>
        <v>kg</v>
      </c>
      <c r="D91" s="304">
        <f>'2.Data entry'!F91</f>
        <v>0</v>
      </c>
      <c r="E91" s="329">
        <f>'2.Data entry'!G91*$D91</f>
        <v>0</v>
      </c>
      <c r="F91" s="329">
        <f>'2.Data entry'!H91*$D91</f>
        <v>0</v>
      </c>
      <c r="G91" s="329">
        <f>'2.Data entry'!I91*$D91</f>
        <v>0</v>
      </c>
      <c r="H91" s="306"/>
      <c r="I91" s="262"/>
      <c r="J91" s="476">
        <v>40.291049999999998</v>
      </c>
      <c r="K91" s="476">
        <v>2.8733572000000001E-6</v>
      </c>
      <c r="L91" s="476">
        <v>328.04631000000001</v>
      </c>
      <c r="M91" s="476">
        <v>2.1741872E-6</v>
      </c>
      <c r="N91" s="476">
        <v>8.1771475999999999E-6</v>
      </c>
      <c r="O91" s="476">
        <v>1.9336513999999999E-2</v>
      </c>
      <c r="P91" s="476">
        <v>2.4969009999999998</v>
      </c>
      <c r="Q91" s="476">
        <v>9.5666319E-2</v>
      </c>
      <c r="R91" s="476">
        <v>0.22150626000000001</v>
      </c>
      <c r="S91" s="476">
        <v>0.71332008999999996</v>
      </c>
      <c r="T91" s="476">
        <v>1.3797556000000001E-2</v>
      </c>
      <c r="U91" s="476">
        <v>0.23487915000000001</v>
      </c>
      <c r="V91" s="476">
        <v>16.626956</v>
      </c>
      <c r="W91" s="476">
        <v>1.4034103000000001E-4</v>
      </c>
      <c r="X91" s="476">
        <v>90.324532000000005</v>
      </c>
      <c r="Y91" s="331"/>
      <c r="Z91" s="332"/>
      <c r="AA91" s="476">
        <v>4.0287809999999999E-4</v>
      </c>
      <c r="AB91" s="476">
        <v>7.3969196999999999E-11</v>
      </c>
      <c r="AC91" s="476">
        <v>7.9212426999999996E-4</v>
      </c>
      <c r="AD91" s="476">
        <v>3.6139881E-13</v>
      </c>
      <c r="AE91" s="476">
        <v>3.9286556000000003E-11</v>
      </c>
      <c r="AF91" s="476">
        <v>1.0722445E-7</v>
      </c>
      <c r="AG91" s="476">
        <v>2.5670751000000001E-5</v>
      </c>
      <c r="AH91" s="476">
        <v>1.7795671E-6</v>
      </c>
      <c r="AI91" s="476">
        <v>1.7415612000000001E-6</v>
      </c>
      <c r="AJ91" s="476">
        <v>6.9247144999999996E-6</v>
      </c>
      <c r="AK91" s="476">
        <v>1.7851651E-9</v>
      </c>
      <c r="AL91" s="476">
        <v>6.2880911000000003E-7</v>
      </c>
      <c r="AM91" s="476">
        <v>-9.4778437000000004E-10</v>
      </c>
      <c r="AN91" s="476">
        <v>1.0285188E-10</v>
      </c>
      <c r="AO91" s="476">
        <v>4.0309118000000003E-6</v>
      </c>
      <c r="AR91" s="476">
        <v>2.9446275000000001E-5</v>
      </c>
      <c r="AS91" s="476">
        <v>3.4873123000000001E-12</v>
      </c>
      <c r="AT91" s="476">
        <v>8.7213490999999996E-5</v>
      </c>
      <c r="AU91" s="476">
        <v>8.8825404999999999E-13</v>
      </c>
      <c r="AV91" s="476">
        <v>3.7816655999999999E-12</v>
      </c>
      <c r="AW91" s="476">
        <v>1.3895858E-8</v>
      </c>
      <c r="AX91" s="476">
        <v>7.5636168999999998E-6</v>
      </c>
      <c r="AY91" s="476">
        <v>3.1908316E-7</v>
      </c>
      <c r="AZ91" s="478">
        <v>2.8106572999999998E-7</v>
      </c>
      <c r="BA91" s="478">
        <v>1.2174045E-6</v>
      </c>
      <c r="BB91" s="478">
        <v>1.1668398E-8</v>
      </c>
      <c r="BC91" s="478">
        <v>1.1334960999999999E-7</v>
      </c>
      <c r="BD91" s="478">
        <v>1.0609801E-7</v>
      </c>
      <c r="BE91" s="478">
        <v>4.8975052000000002E-11</v>
      </c>
      <c r="BF91" s="478">
        <v>2.5571681000000002E-6</v>
      </c>
      <c r="BH91" s="478">
        <v>8.7498471000000007E-6</v>
      </c>
      <c r="BI91" s="478">
        <v>1.4626034E-12</v>
      </c>
      <c r="BJ91" s="478">
        <v>1.8075381E-6</v>
      </c>
      <c r="BK91" s="478">
        <v>9.6944508999999994E-15</v>
      </c>
      <c r="BL91" s="478">
        <v>1.8551251E-13</v>
      </c>
      <c r="BM91" s="478">
        <v>1.0544588E-8</v>
      </c>
      <c r="BN91" s="478">
        <v>5.0268744999999997E-7</v>
      </c>
      <c r="BO91" s="478">
        <v>2.1022747E-7</v>
      </c>
      <c r="BP91" s="478">
        <v>3.0267571999999999E-7</v>
      </c>
      <c r="BQ91" s="478">
        <v>8.2828592000000004E-7</v>
      </c>
      <c r="BR91" s="478">
        <v>4.1930043999999997E-11</v>
      </c>
      <c r="BS91" s="478">
        <v>7.4484624999999998E-8</v>
      </c>
      <c r="BT91" s="478">
        <v>1.9407395E-10</v>
      </c>
      <c r="BU91" s="478">
        <v>1.6110061E-12</v>
      </c>
      <c r="BV91" s="478">
        <v>5.7397748999999998E-8</v>
      </c>
      <c r="BX91" s="262"/>
      <c r="BY91" s="336">
        <f t="shared" si="122"/>
        <v>0</v>
      </c>
      <c r="BZ91" s="336">
        <f t="shared" si="123"/>
        <v>0</v>
      </c>
      <c r="CA91" s="336">
        <f t="shared" si="124"/>
        <v>0</v>
      </c>
      <c r="CB91" s="336">
        <f t="shared" si="125"/>
        <v>0</v>
      </c>
      <c r="CC91" s="336">
        <f t="shared" si="126"/>
        <v>0</v>
      </c>
      <c r="CD91" s="336">
        <f t="shared" si="127"/>
        <v>0</v>
      </c>
      <c r="CE91" s="336">
        <f t="shared" si="128"/>
        <v>0</v>
      </c>
      <c r="CF91" s="336">
        <f t="shared" si="129"/>
        <v>0</v>
      </c>
      <c r="CG91" s="336">
        <f t="shared" si="130"/>
        <v>0</v>
      </c>
      <c r="CH91" s="336">
        <f t="shared" si="131"/>
        <v>0</v>
      </c>
      <c r="CI91" s="336">
        <f t="shared" si="132"/>
        <v>0</v>
      </c>
      <c r="CJ91" s="336">
        <f t="shared" si="133"/>
        <v>0</v>
      </c>
      <c r="CK91" s="336">
        <f t="shared" si="134"/>
        <v>0</v>
      </c>
      <c r="CL91" s="336">
        <f t="shared" si="135"/>
        <v>0</v>
      </c>
      <c r="CM91" s="336">
        <f t="shared" si="136"/>
        <v>0</v>
      </c>
      <c r="CN91" s="336"/>
      <c r="CO91" s="336"/>
      <c r="CP91" s="336">
        <f t="shared" si="168"/>
        <v>0</v>
      </c>
      <c r="CQ91" s="336">
        <f t="shared" si="169"/>
        <v>0</v>
      </c>
      <c r="CR91" s="336">
        <f t="shared" si="170"/>
        <v>0</v>
      </c>
      <c r="CS91" s="336">
        <f t="shared" si="171"/>
        <v>0</v>
      </c>
      <c r="CT91" s="336">
        <f t="shared" si="172"/>
        <v>0</v>
      </c>
      <c r="CU91" s="336">
        <f t="shared" si="173"/>
        <v>0</v>
      </c>
      <c r="CV91" s="336">
        <f t="shared" si="174"/>
        <v>0</v>
      </c>
      <c r="CW91" s="336">
        <f t="shared" si="175"/>
        <v>0</v>
      </c>
      <c r="CX91" s="336">
        <f t="shared" si="176"/>
        <v>0</v>
      </c>
      <c r="CY91" s="336">
        <f t="shared" si="177"/>
        <v>0</v>
      </c>
      <c r="CZ91" s="336">
        <f t="shared" si="178"/>
        <v>0</v>
      </c>
      <c r="DA91" s="336">
        <f t="shared" si="179"/>
        <v>0</v>
      </c>
      <c r="DB91" s="336">
        <f t="shared" si="180"/>
        <v>0</v>
      </c>
      <c r="DC91" s="336">
        <f t="shared" si="181"/>
        <v>0</v>
      </c>
      <c r="DD91" s="336">
        <f t="shared" si="182"/>
        <v>0</v>
      </c>
      <c r="DE91" s="336"/>
      <c r="DF91" s="480"/>
      <c r="DG91" s="336">
        <f t="shared" si="183"/>
        <v>0</v>
      </c>
      <c r="DH91" s="336">
        <f t="shared" si="184"/>
        <v>0</v>
      </c>
      <c r="DI91" s="336">
        <f t="shared" si="185"/>
        <v>0</v>
      </c>
      <c r="DJ91" s="336">
        <f t="shared" si="186"/>
        <v>0</v>
      </c>
      <c r="DK91" s="336">
        <f t="shared" si="187"/>
        <v>0</v>
      </c>
      <c r="DL91" s="336">
        <f t="shared" si="188"/>
        <v>0</v>
      </c>
      <c r="DM91" s="336">
        <f t="shared" si="189"/>
        <v>0</v>
      </c>
      <c r="DN91" s="336">
        <f t="shared" si="190"/>
        <v>0</v>
      </c>
      <c r="DO91" s="336">
        <f t="shared" si="191"/>
        <v>0</v>
      </c>
      <c r="DP91" s="336">
        <f t="shared" si="192"/>
        <v>0</v>
      </c>
      <c r="DQ91" s="336">
        <f t="shared" si="193"/>
        <v>0</v>
      </c>
      <c r="DR91" s="336">
        <f t="shared" si="194"/>
        <v>0</v>
      </c>
      <c r="DS91" s="336">
        <f t="shared" si="195"/>
        <v>0</v>
      </c>
      <c r="DT91" s="336">
        <f t="shared" si="196"/>
        <v>0</v>
      </c>
      <c r="DU91" s="336">
        <f t="shared" si="197"/>
        <v>0</v>
      </c>
    </row>
    <row r="92" spans="1:125" s="166" customFormat="1" ht="15.75" customHeight="1" x14ac:dyDescent="0.25">
      <c r="A92" s="165">
        <f>'2.Data entry'!B92</f>
        <v>0</v>
      </c>
      <c r="B92" s="303" t="str">
        <f>'2.Data entry'!C92</f>
        <v>Sterilised disposable scrubs</v>
      </c>
      <c r="C92" s="165" t="str">
        <f>'2.Data entry'!E92</f>
        <v>kg</v>
      </c>
      <c r="D92" s="304">
        <f>'2.Data entry'!F92</f>
        <v>0</v>
      </c>
      <c r="E92" s="329">
        <f>'2.Data entry'!G92*$D92</f>
        <v>0</v>
      </c>
      <c r="F92" s="329">
        <f>'2.Data entry'!H92*$D92</f>
        <v>0</v>
      </c>
      <c r="G92" s="329">
        <f>'2.Data entry'!I92*$D92</f>
        <v>0</v>
      </c>
      <c r="H92" s="306"/>
      <c r="I92" s="526"/>
      <c r="J92" s="476">
        <v>4.5682555999999996</v>
      </c>
      <c r="K92" s="476">
        <v>2.7363174999999999E-6</v>
      </c>
      <c r="L92" s="476">
        <v>136.54825</v>
      </c>
      <c r="M92" s="476">
        <v>7.9302158E-7</v>
      </c>
      <c r="N92" s="476">
        <v>1.8494419999999999E-6</v>
      </c>
      <c r="O92" s="476">
        <v>3.2196515999999998E-3</v>
      </c>
      <c r="P92" s="476">
        <v>0.17043195</v>
      </c>
      <c r="Q92" s="476">
        <v>1.9439075E-2</v>
      </c>
      <c r="R92" s="476">
        <v>7.5081470999999997E-2</v>
      </c>
      <c r="S92" s="476">
        <v>0.31209729000000003</v>
      </c>
      <c r="T92" s="476">
        <v>3.3680423E-3</v>
      </c>
      <c r="U92" s="476">
        <v>0.12026405</v>
      </c>
      <c r="V92" s="476">
        <v>10.878924</v>
      </c>
      <c r="W92" s="476">
        <v>2.9069917000000001E-5</v>
      </c>
      <c r="X92" s="476">
        <v>47.682333</v>
      </c>
      <c r="Y92" s="527"/>
      <c r="AA92" s="476">
        <v>4.0287809999999999E-4</v>
      </c>
      <c r="AB92" s="476">
        <v>7.3969196999999999E-11</v>
      </c>
      <c r="AC92" s="476">
        <v>7.9212426999999996E-4</v>
      </c>
      <c r="AD92" s="476">
        <v>3.6139881E-13</v>
      </c>
      <c r="AE92" s="476">
        <v>3.9286556000000003E-11</v>
      </c>
      <c r="AF92" s="476">
        <v>1.0722445E-7</v>
      </c>
      <c r="AG92" s="476">
        <v>2.5670751000000001E-5</v>
      </c>
      <c r="AH92" s="476">
        <v>1.7795671E-6</v>
      </c>
      <c r="AI92" s="476">
        <v>1.7415612000000001E-6</v>
      </c>
      <c r="AJ92" s="476">
        <v>6.9247144999999996E-6</v>
      </c>
      <c r="AK92" s="476">
        <v>1.7851651E-9</v>
      </c>
      <c r="AL92" s="476">
        <v>6.2880911000000003E-7</v>
      </c>
      <c r="AM92" s="476">
        <v>-9.4778437000000004E-10</v>
      </c>
      <c r="AN92" s="476">
        <v>1.0285188E-10</v>
      </c>
      <c r="AO92" s="476">
        <v>4.0309118000000003E-6</v>
      </c>
      <c r="AR92" s="476">
        <v>2.9446275000000001E-5</v>
      </c>
      <c r="AS92" s="476">
        <v>3.4873123000000001E-12</v>
      </c>
      <c r="AT92" s="476">
        <v>8.7213490999999996E-5</v>
      </c>
      <c r="AU92" s="476">
        <v>8.8825404999999999E-13</v>
      </c>
      <c r="AV92" s="476">
        <v>3.7816655999999999E-12</v>
      </c>
      <c r="AW92" s="476">
        <v>1.3895858E-8</v>
      </c>
      <c r="AX92" s="476">
        <v>7.5636168999999998E-6</v>
      </c>
      <c r="AY92" s="476">
        <v>3.1908316E-7</v>
      </c>
      <c r="AZ92" s="478">
        <v>2.8106572999999998E-7</v>
      </c>
      <c r="BA92" s="478">
        <v>1.2174045E-6</v>
      </c>
      <c r="BB92" s="478">
        <v>1.1668398E-8</v>
      </c>
      <c r="BC92" s="478">
        <v>1.1334960999999999E-7</v>
      </c>
      <c r="BD92" s="478">
        <v>1.0609801E-7</v>
      </c>
      <c r="BE92" s="478">
        <v>4.8975052000000002E-11</v>
      </c>
      <c r="BF92" s="478">
        <v>2.5571681000000002E-6</v>
      </c>
      <c r="BH92" s="478">
        <v>8.7498471000000007E-6</v>
      </c>
      <c r="BI92" s="478">
        <v>1.4626034E-12</v>
      </c>
      <c r="BJ92" s="478">
        <v>1.8075381E-6</v>
      </c>
      <c r="BK92" s="478">
        <v>9.6944508999999994E-15</v>
      </c>
      <c r="BL92" s="478">
        <v>1.8551251E-13</v>
      </c>
      <c r="BM92" s="478">
        <v>1.0544588E-8</v>
      </c>
      <c r="BN92" s="478">
        <v>5.0268744999999997E-7</v>
      </c>
      <c r="BO92" s="478">
        <v>2.1022747E-7</v>
      </c>
      <c r="BP92" s="478">
        <v>3.0267571999999999E-7</v>
      </c>
      <c r="BQ92" s="478">
        <v>8.2828592000000004E-7</v>
      </c>
      <c r="BR92" s="478">
        <v>4.1930043999999997E-11</v>
      </c>
      <c r="BS92" s="478">
        <v>7.4484624999999998E-8</v>
      </c>
      <c r="BT92" s="478">
        <v>1.9407395E-10</v>
      </c>
      <c r="BU92" s="478">
        <v>1.6110061E-12</v>
      </c>
      <c r="BV92" s="478">
        <v>5.7397748999999998E-8</v>
      </c>
      <c r="BX92" s="262"/>
      <c r="BY92" s="336">
        <f t="shared" si="122"/>
        <v>0</v>
      </c>
      <c r="BZ92" s="336">
        <f t="shared" si="123"/>
        <v>0</v>
      </c>
      <c r="CA92" s="336">
        <f t="shared" si="124"/>
        <v>0</v>
      </c>
      <c r="CB92" s="336">
        <f t="shared" si="125"/>
        <v>0</v>
      </c>
      <c r="CC92" s="336">
        <f t="shared" si="126"/>
        <v>0</v>
      </c>
      <c r="CD92" s="336">
        <f t="shared" si="127"/>
        <v>0</v>
      </c>
      <c r="CE92" s="336">
        <f t="shared" si="128"/>
        <v>0</v>
      </c>
      <c r="CF92" s="336">
        <f t="shared" si="129"/>
        <v>0</v>
      </c>
      <c r="CG92" s="336">
        <f t="shared" si="130"/>
        <v>0</v>
      </c>
      <c r="CH92" s="336">
        <f t="shared" si="131"/>
        <v>0</v>
      </c>
      <c r="CI92" s="336">
        <f t="shared" si="132"/>
        <v>0</v>
      </c>
      <c r="CJ92" s="336">
        <f t="shared" si="133"/>
        <v>0</v>
      </c>
      <c r="CK92" s="336">
        <f t="shared" si="134"/>
        <v>0</v>
      </c>
      <c r="CL92" s="336">
        <f t="shared" si="135"/>
        <v>0</v>
      </c>
      <c r="CM92" s="336">
        <f t="shared" si="136"/>
        <v>0</v>
      </c>
      <c r="CN92" s="336"/>
      <c r="CO92" s="336"/>
      <c r="CP92" s="336">
        <f t="shared" si="168"/>
        <v>0</v>
      </c>
      <c r="CQ92" s="336">
        <f t="shared" si="169"/>
        <v>0</v>
      </c>
      <c r="CR92" s="336">
        <f t="shared" si="170"/>
        <v>0</v>
      </c>
      <c r="CS92" s="336">
        <f t="shared" si="171"/>
        <v>0</v>
      </c>
      <c r="CT92" s="336">
        <f t="shared" si="172"/>
        <v>0</v>
      </c>
      <c r="CU92" s="336">
        <f t="shared" si="173"/>
        <v>0</v>
      </c>
      <c r="CV92" s="336">
        <f t="shared" si="174"/>
        <v>0</v>
      </c>
      <c r="CW92" s="336">
        <f t="shared" si="175"/>
        <v>0</v>
      </c>
      <c r="CX92" s="336">
        <f t="shared" si="176"/>
        <v>0</v>
      </c>
      <c r="CY92" s="336">
        <f t="shared" si="177"/>
        <v>0</v>
      </c>
      <c r="CZ92" s="336">
        <f t="shared" si="178"/>
        <v>0</v>
      </c>
      <c r="DA92" s="336">
        <f t="shared" si="179"/>
        <v>0</v>
      </c>
      <c r="DB92" s="336">
        <f t="shared" si="180"/>
        <v>0</v>
      </c>
      <c r="DC92" s="336">
        <f t="shared" si="181"/>
        <v>0</v>
      </c>
      <c r="DD92" s="336">
        <f t="shared" si="182"/>
        <v>0</v>
      </c>
      <c r="DE92" s="336"/>
      <c r="DF92" s="480"/>
      <c r="DG92" s="336">
        <f t="shared" si="183"/>
        <v>0</v>
      </c>
      <c r="DH92" s="336">
        <f t="shared" si="184"/>
        <v>0</v>
      </c>
      <c r="DI92" s="336">
        <f t="shared" si="185"/>
        <v>0</v>
      </c>
      <c r="DJ92" s="336">
        <f t="shared" si="186"/>
        <v>0</v>
      </c>
      <c r="DK92" s="336">
        <f t="shared" si="187"/>
        <v>0</v>
      </c>
      <c r="DL92" s="336">
        <f t="shared" si="188"/>
        <v>0</v>
      </c>
      <c r="DM92" s="336">
        <f t="shared" si="189"/>
        <v>0</v>
      </c>
      <c r="DN92" s="336">
        <f t="shared" si="190"/>
        <v>0</v>
      </c>
      <c r="DO92" s="336">
        <f t="shared" si="191"/>
        <v>0</v>
      </c>
      <c r="DP92" s="336">
        <f t="shared" si="192"/>
        <v>0</v>
      </c>
      <c r="DQ92" s="336">
        <f t="shared" si="193"/>
        <v>0</v>
      </c>
      <c r="DR92" s="336">
        <f t="shared" si="194"/>
        <v>0</v>
      </c>
      <c r="DS92" s="336">
        <f t="shared" si="195"/>
        <v>0</v>
      </c>
      <c r="DT92" s="336">
        <f t="shared" si="196"/>
        <v>0</v>
      </c>
      <c r="DU92" s="336">
        <f t="shared" si="197"/>
        <v>0</v>
      </c>
    </row>
    <row r="93" spans="1:125" s="166" customFormat="1" ht="15.75" customHeight="1" x14ac:dyDescent="0.25">
      <c r="A93" s="165">
        <f>'2.Data entry'!B93</f>
        <v>0</v>
      </c>
      <c r="B93" s="303" t="str">
        <f>'2.Data entry'!C93</f>
        <v>Non-sterilised disposable scrubs</v>
      </c>
      <c r="C93" s="165" t="str">
        <f>'2.Data entry'!E93</f>
        <v>kg</v>
      </c>
      <c r="D93" s="304">
        <f>'2.Data entry'!F93</f>
        <v>0</v>
      </c>
      <c r="E93" s="329">
        <f>'2.Data entry'!G93*$D93</f>
        <v>0</v>
      </c>
      <c r="F93" s="329">
        <f>'2.Data entry'!H93*$D93</f>
        <v>0</v>
      </c>
      <c r="G93" s="329">
        <f>'2.Data entry'!I93*$D93</f>
        <v>0</v>
      </c>
      <c r="H93" s="306"/>
      <c r="I93" s="262"/>
      <c r="J93" s="476">
        <v>4.3400837000000001</v>
      </c>
      <c r="K93" s="476">
        <v>1.0710659E-5</v>
      </c>
      <c r="L93" s="476">
        <v>13.122664</v>
      </c>
      <c r="M93" s="476">
        <v>1.6762995E-7</v>
      </c>
      <c r="N93" s="476">
        <v>5.6537867000000004E-7</v>
      </c>
      <c r="O93" s="476">
        <v>2.4877727999999999E-3</v>
      </c>
      <c r="P93" s="476">
        <v>0.28542011</v>
      </c>
      <c r="Q93" s="476">
        <v>1.8360227999999999E-2</v>
      </c>
      <c r="R93" s="476">
        <v>1.7526832999999999E-2</v>
      </c>
      <c r="S93" s="476">
        <v>3.4696701000000003E-2</v>
      </c>
      <c r="T93" s="476">
        <v>1.0073580000000001E-3</v>
      </c>
      <c r="U93" s="476">
        <v>3.9108086000000002E-3</v>
      </c>
      <c r="V93" s="476">
        <v>9.2397946999999998E-3</v>
      </c>
      <c r="W93" s="476">
        <v>1.6456906000000001E-5</v>
      </c>
      <c r="X93" s="476">
        <v>0.51516708</v>
      </c>
      <c r="Y93" s="331"/>
      <c r="Z93" s="332"/>
      <c r="AA93" s="476">
        <v>4.0287809999999999E-4</v>
      </c>
      <c r="AB93" s="476">
        <v>7.3969196999999999E-11</v>
      </c>
      <c r="AC93" s="476">
        <v>7.9212426999999996E-4</v>
      </c>
      <c r="AD93" s="476">
        <v>3.6139881E-13</v>
      </c>
      <c r="AE93" s="476">
        <v>3.9286556000000003E-11</v>
      </c>
      <c r="AF93" s="476">
        <v>1.0722445E-7</v>
      </c>
      <c r="AG93" s="476">
        <v>2.5670751000000001E-5</v>
      </c>
      <c r="AH93" s="476">
        <v>1.7795671E-6</v>
      </c>
      <c r="AI93" s="476">
        <v>1.7415612000000001E-6</v>
      </c>
      <c r="AJ93" s="476">
        <v>6.9247144999999996E-6</v>
      </c>
      <c r="AK93" s="476">
        <v>1.7851651E-9</v>
      </c>
      <c r="AL93" s="476">
        <v>6.2880911000000003E-7</v>
      </c>
      <c r="AM93" s="476">
        <v>-9.4778437000000004E-10</v>
      </c>
      <c r="AN93" s="476">
        <v>1.0285188E-10</v>
      </c>
      <c r="AO93" s="476">
        <v>4.0309118000000003E-6</v>
      </c>
      <c r="AR93" s="476">
        <v>2.9446275000000001E-5</v>
      </c>
      <c r="AS93" s="476">
        <v>3.4873123000000001E-12</v>
      </c>
      <c r="AT93" s="476">
        <v>8.7213490999999996E-5</v>
      </c>
      <c r="AU93" s="476">
        <v>8.8825404999999999E-13</v>
      </c>
      <c r="AV93" s="476">
        <v>3.7816655999999999E-12</v>
      </c>
      <c r="AW93" s="476">
        <v>1.3895858E-8</v>
      </c>
      <c r="AX93" s="476">
        <v>7.5636168999999998E-6</v>
      </c>
      <c r="AY93" s="476">
        <v>3.1908316E-7</v>
      </c>
      <c r="AZ93" s="478">
        <v>2.8106572999999998E-7</v>
      </c>
      <c r="BA93" s="478">
        <v>1.2174045E-6</v>
      </c>
      <c r="BB93" s="478">
        <v>1.1668398E-8</v>
      </c>
      <c r="BC93" s="478">
        <v>1.1334960999999999E-7</v>
      </c>
      <c r="BD93" s="478">
        <v>1.0609801E-7</v>
      </c>
      <c r="BE93" s="478">
        <v>4.8975052000000002E-11</v>
      </c>
      <c r="BF93" s="478">
        <v>2.5571681000000002E-6</v>
      </c>
      <c r="BH93" s="478">
        <v>8.7498471000000007E-6</v>
      </c>
      <c r="BI93" s="478">
        <v>1.4626034E-12</v>
      </c>
      <c r="BJ93" s="478">
        <v>1.8075381E-6</v>
      </c>
      <c r="BK93" s="478">
        <v>9.6944508999999994E-15</v>
      </c>
      <c r="BL93" s="478">
        <v>1.8551251E-13</v>
      </c>
      <c r="BM93" s="478">
        <v>1.0544588E-8</v>
      </c>
      <c r="BN93" s="478">
        <v>5.0268744999999997E-7</v>
      </c>
      <c r="BO93" s="478">
        <v>2.1022747E-7</v>
      </c>
      <c r="BP93" s="478">
        <v>3.0267571999999999E-7</v>
      </c>
      <c r="BQ93" s="478">
        <v>8.2828592000000004E-7</v>
      </c>
      <c r="BR93" s="478">
        <v>4.1930043999999997E-11</v>
      </c>
      <c r="BS93" s="478">
        <v>7.4484624999999998E-8</v>
      </c>
      <c r="BT93" s="478">
        <v>1.9407395E-10</v>
      </c>
      <c r="BU93" s="478">
        <v>1.6110061E-12</v>
      </c>
      <c r="BV93" s="478">
        <v>5.7397748999999998E-8</v>
      </c>
      <c r="BX93" s="262"/>
      <c r="BY93" s="336">
        <f t="shared" si="122"/>
        <v>0</v>
      </c>
      <c r="BZ93" s="336">
        <f t="shared" si="123"/>
        <v>0</v>
      </c>
      <c r="CA93" s="336">
        <f t="shared" si="124"/>
        <v>0</v>
      </c>
      <c r="CB93" s="336">
        <f t="shared" si="125"/>
        <v>0</v>
      </c>
      <c r="CC93" s="336">
        <f t="shared" si="126"/>
        <v>0</v>
      </c>
      <c r="CD93" s="336">
        <f t="shared" si="127"/>
        <v>0</v>
      </c>
      <c r="CE93" s="336">
        <f t="shared" si="128"/>
        <v>0</v>
      </c>
      <c r="CF93" s="336">
        <f t="shared" si="129"/>
        <v>0</v>
      </c>
      <c r="CG93" s="336">
        <f t="shared" si="130"/>
        <v>0</v>
      </c>
      <c r="CH93" s="336">
        <f t="shared" si="131"/>
        <v>0</v>
      </c>
      <c r="CI93" s="336">
        <f t="shared" si="132"/>
        <v>0</v>
      </c>
      <c r="CJ93" s="336">
        <f t="shared" si="133"/>
        <v>0</v>
      </c>
      <c r="CK93" s="336">
        <f t="shared" si="134"/>
        <v>0</v>
      </c>
      <c r="CL93" s="336">
        <f t="shared" si="135"/>
        <v>0</v>
      </c>
      <c r="CM93" s="336">
        <f t="shared" si="136"/>
        <v>0</v>
      </c>
      <c r="CN93" s="336"/>
      <c r="CO93" s="336"/>
      <c r="CP93" s="336">
        <f t="shared" si="168"/>
        <v>0</v>
      </c>
      <c r="CQ93" s="336">
        <f t="shared" si="169"/>
        <v>0</v>
      </c>
      <c r="CR93" s="336">
        <f t="shared" si="170"/>
        <v>0</v>
      </c>
      <c r="CS93" s="336">
        <f t="shared" si="171"/>
        <v>0</v>
      </c>
      <c r="CT93" s="336">
        <f t="shared" si="172"/>
        <v>0</v>
      </c>
      <c r="CU93" s="336">
        <f t="shared" si="173"/>
        <v>0</v>
      </c>
      <c r="CV93" s="336">
        <f t="shared" si="174"/>
        <v>0</v>
      </c>
      <c r="CW93" s="336">
        <f t="shared" si="175"/>
        <v>0</v>
      </c>
      <c r="CX93" s="336">
        <f t="shared" si="176"/>
        <v>0</v>
      </c>
      <c r="CY93" s="336">
        <f t="shared" si="177"/>
        <v>0</v>
      </c>
      <c r="CZ93" s="336">
        <f t="shared" si="178"/>
        <v>0</v>
      </c>
      <c r="DA93" s="336">
        <f t="shared" si="179"/>
        <v>0</v>
      </c>
      <c r="DB93" s="336">
        <f t="shared" si="180"/>
        <v>0</v>
      </c>
      <c r="DC93" s="336">
        <f t="shared" si="181"/>
        <v>0</v>
      </c>
      <c r="DD93" s="336">
        <f t="shared" si="182"/>
        <v>0</v>
      </c>
      <c r="DE93" s="336"/>
      <c r="DF93" s="480"/>
      <c r="DG93" s="336">
        <f t="shared" si="183"/>
        <v>0</v>
      </c>
      <c r="DH93" s="336">
        <f t="shared" si="184"/>
        <v>0</v>
      </c>
      <c r="DI93" s="336">
        <f t="shared" si="185"/>
        <v>0</v>
      </c>
      <c r="DJ93" s="336">
        <f t="shared" si="186"/>
        <v>0</v>
      </c>
      <c r="DK93" s="336">
        <f t="shared" si="187"/>
        <v>0</v>
      </c>
      <c r="DL93" s="336">
        <f t="shared" si="188"/>
        <v>0</v>
      </c>
      <c r="DM93" s="336">
        <f t="shared" si="189"/>
        <v>0</v>
      </c>
      <c r="DN93" s="336">
        <f t="shared" si="190"/>
        <v>0</v>
      </c>
      <c r="DO93" s="336">
        <f t="shared" si="191"/>
        <v>0</v>
      </c>
      <c r="DP93" s="336">
        <f t="shared" si="192"/>
        <v>0</v>
      </c>
      <c r="DQ93" s="336">
        <f t="shared" si="193"/>
        <v>0</v>
      </c>
      <c r="DR93" s="336">
        <f t="shared" si="194"/>
        <v>0</v>
      </c>
      <c r="DS93" s="336">
        <f t="shared" si="195"/>
        <v>0</v>
      </c>
      <c r="DT93" s="336">
        <f t="shared" si="196"/>
        <v>0</v>
      </c>
      <c r="DU93" s="336">
        <f t="shared" si="197"/>
        <v>0</v>
      </c>
    </row>
    <row r="94" spans="1:125" s="166" customFormat="1" ht="15.75" customHeight="1" x14ac:dyDescent="0.25">
      <c r="A94" s="165">
        <f>'2.Data entry'!B94</f>
        <v>0</v>
      </c>
      <c r="B94" s="303" t="str">
        <f>'2.Data entry'!C94</f>
        <v>Washable scrubs</v>
      </c>
      <c r="C94" s="165" t="str">
        <f>'2.Data entry'!E94</f>
        <v>kg</v>
      </c>
      <c r="D94" s="304">
        <f>'2.Data entry'!F94</f>
        <v>0</v>
      </c>
      <c r="E94" s="329">
        <f>'2.Data entry'!G94*$D94</f>
        <v>0</v>
      </c>
      <c r="F94" s="329">
        <f>'2.Data entry'!H94*$D94</f>
        <v>0</v>
      </c>
      <c r="G94" s="329">
        <f>'2.Data entry'!I94*$D94</f>
        <v>0</v>
      </c>
      <c r="H94" s="306"/>
      <c r="I94" s="262"/>
      <c r="J94" s="476">
        <v>91.506220999999996</v>
      </c>
      <c r="K94" s="476">
        <v>5.9867250999999998E-6</v>
      </c>
      <c r="L94" s="476">
        <v>496.06166999999999</v>
      </c>
      <c r="M94" s="476">
        <v>3.636844E-6</v>
      </c>
      <c r="N94" s="476">
        <v>1.6840971000000001E-5</v>
      </c>
      <c r="O94" s="476">
        <v>4.2617637999999999E-2</v>
      </c>
      <c r="P94" s="476">
        <v>5.9550013999999996</v>
      </c>
      <c r="Q94" s="476">
        <v>0.20406112000000001</v>
      </c>
      <c r="R94" s="476">
        <v>0.38539097999999999</v>
      </c>
      <c r="S94" s="476">
        <v>1.0849108000000001</v>
      </c>
      <c r="T94" s="476">
        <v>2.7212514E-2</v>
      </c>
      <c r="U94" s="476">
        <v>0.32608565</v>
      </c>
      <c r="V94" s="476">
        <v>16.481531</v>
      </c>
      <c r="W94" s="476">
        <v>3.0314188E-4</v>
      </c>
      <c r="X94" s="476">
        <v>121.59734</v>
      </c>
      <c r="Y94" s="331"/>
      <c r="Z94" s="332"/>
      <c r="AA94" s="476">
        <v>4.0287809999999999E-4</v>
      </c>
      <c r="AB94" s="476">
        <v>7.3969196999999999E-11</v>
      </c>
      <c r="AC94" s="476">
        <v>7.9212426999999996E-4</v>
      </c>
      <c r="AD94" s="476">
        <v>3.6139881E-13</v>
      </c>
      <c r="AE94" s="476">
        <v>3.9286556000000003E-11</v>
      </c>
      <c r="AF94" s="476">
        <v>1.0722445E-7</v>
      </c>
      <c r="AG94" s="476">
        <v>2.5670751000000001E-5</v>
      </c>
      <c r="AH94" s="476">
        <v>1.7795671E-6</v>
      </c>
      <c r="AI94" s="476">
        <v>1.7415612000000001E-6</v>
      </c>
      <c r="AJ94" s="476">
        <v>6.9247144999999996E-6</v>
      </c>
      <c r="AK94" s="476">
        <v>1.7851651E-9</v>
      </c>
      <c r="AL94" s="476">
        <v>6.2880911000000003E-7</v>
      </c>
      <c r="AM94" s="476">
        <v>-9.4778437000000004E-10</v>
      </c>
      <c r="AN94" s="476">
        <v>1.0285188E-10</v>
      </c>
      <c r="AO94" s="476">
        <v>4.0309118000000003E-6</v>
      </c>
      <c r="AR94" s="476">
        <v>2.9446275000000001E-5</v>
      </c>
      <c r="AS94" s="476">
        <v>3.4873123000000001E-12</v>
      </c>
      <c r="AT94" s="476">
        <v>8.7213490999999996E-5</v>
      </c>
      <c r="AU94" s="476">
        <v>8.8825404999999999E-13</v>
      </c>
      <c r="AV94" s="476">
        <v>3.7816655999999999E-12</v>
      </c>
      <c r="AW94" s="476">
        <v>1.3895858E-8</v>
      </c>
      <c r="AX94" s="476">
        <v>7.5636168999999998E-6</v>
      </c>
      <c r="AY94" s="476">
        <v>3.1908316E-7</v>
      </c>
      <c r="AZ94" s="478">
        <v>2.8106572999999998E-7</v>
      </c>
      <c r="BA94" s="478">
        <v>1.2174045E-6</v>
      </c>
      <c r="BB94" s="478">
        <v>1.1668398E-8</v>
      </c>
      <c r="BC94" s="478">
        <v>1.1334960999999999E-7</v>
      </c>
      <c r="BD94" s="478">
        <v>1.0609801E-7</v>
      </c>
      <c r="BE94" s="478">
        <v>4.8975052000000002E-11</v>
      </c>
      <c r="BF94" s="478">
        <v>2.5571681000000002E-6</v>
      </c>
      <c r="BH94" s="478">
        <v>8.7498471000000007E-6</v>
      </c>
      <c r="BI94" s="478">
        <v>1.4626034E-12</v>
      </c>
      <c r="BJ94" s="478">
        <v>1.8075381E-6</v>
      </c>
      <c r="BK94" s="478">
        <v>9.6944508999999994E-15</v>
      </c>
      <c r="BL94" s="478">
        <v>1.8551251E-13</v>
      </c>
      <c r="BM94" s="478">
        <v>1.0544588E-8</v>
      </c>
      <c r="BN94" s="478">
        <v>5.0268744999999997E-7</v>
      </c>
      <c r="BO94" s="478">
        <v>2.1022747E-7</v>
      </c>
      <c r="BP94" s="478">
        <v>3.0267571999999999E-7</v>
      </c>
      <c r="BQ94" s="478">
        <v>8.2828592000000004E-7</v>
      </c>
      <c r="BR94" s="478">
        <v>4.1930043999999997E-11</v>
      </c>
      <c r="BS94" s="478">
        <v>7.4484624999999998E-8</v>
      </c>
      <c r="BT94" s="478">
        <v>1.9407395E-10</v>
      </c>
      <c r="BU94" s="478">
        <v>1.6110061E-12</v>
      </c>
      <c r="BV94" s="478">
        <v>5.7397748999999998E-8</v>
      </c>
      <c r="BX94" s="262"/>
      <c r="BY94" s="336">
        <f t="shared" si="122"/>
        <v>0</v>
      </c>
      <c r="BZ94" s="336">
        <f t="shared" si="123"/>
        <v>0</v>
      </c>
      <c r="CA94" s="336">
        <f t="shared" si="124"/>
        <v>0</v>
      </c>
      <c r="CB94" s="336">
        <f t="shared" si="125"/>
        <v>0</v>
      </c>
      <c r="CC94" s="336">
        <f t="shared" si="126"/>
        <v>0</v>
      </c>
      <c r="CD94" s="336">
        <f t="shared" si="127"/>
        <v>0</v>
      </c>
      <c r="CE94" s="336">
        <f t="shared" si="128"/>
        <v>0</v>
      </c>
      <c r="CF94" s="336">
        <f t="shared" si="129"/>
        <v>0</v>
      </c>
      <c r="CG94" s="336">
        <f t="shared" si="130"/>
        <v>0</v>
      </c>
      <c r="CH94" s="336">
        <f t="shared" si="131"/>
        <v>0</v>
      </c>
      <c r="CI94" s="336">
        <f t="shared" si="132"/>
        <v>0</v>
      </c>
      <c r="CJ94" s="336">
        <f t="shared" si="133"/>
        <v>0</v>
      </c>
      <c r="CK94" s="336">
        <f t="shared" si="134"/>
        <v>0</v>
      </c>
      <c r="CL94" s="336">
        <f t="shared" si="135"/>
        <v>0</v>
      </c>
      <c r="CM94" s="336">
        <f t="shared" si="136"/>
        <v>0</v>
      </c>
      <c r="CN94" s="336"/>
      <c r="CO94" s="336"/>
      <c r="CP94" s="336">
        <f t="shared" si="168"/>
        <v>0</v>
      </c>
      <c r="CQ94" s="336">
        <f t="shared" si="169"/>
        <v>0</v>
      </c>
      <c r="CR94" s="336">
        <f t="shared" si="170"/>
        <v>0</v>
      </c>
      <c r="CS94" s="336">
        <f t="shared" si="171"/>
        <v>0</v>
      </c>
      <c r="CT94" s="336">
        <f t="shared" si="172"/>
        <v>0</v>
      </c>
      <c r="CU94" s="336">
        <f t="shared" si="173"/>
        <v>0</v>
      </c>
      <c r="CV94" s="336">
        <f t="shared" si="174"/>
        <v>0</v>
      </c>
      <c r="CW94" s="336">
        <f t="shared" si="175"/>
        <v>0</v>
      </c>
      <c r="CX94" s="336">
        <f t="shared" si="176"/>
        <v>0</v>
      </c>
      <c r="CY94" s="336">
        <f t="shared" si="177"/>
        <v>0</v>
      </c>
      <c r="CZ94" s="336">
        <f t="shared" si="178"/>
        <v>0</v>
      </c>
      <c r="DA94" s="336">
        <f t="shared" si="179"/>
        <v>0</v>
      </c>
      <c r="DB94" s="336">
        <f t="shared" si="180"/>
        <v>0</v>
      </c>
      <c r="DC94" s="336">
        <f t="shared" si="181"/>
        <v>0</v>
      </c>
      <c r="DD94" s="336">
        <f t="shared" si="182"/>
        <v>0</v>
      </c>
      <c r="DE94" s="336"/>
      <c r="DF94" s="480"/>
      <c r="DG94" s="336">
        <f t="shared" si="183"/>
        <v>0</v>
      </c>
      <c r="DH94" s="336">
        <f t="shared" si="184"/>
        <v>0</v>
      </c>
      <c r="DI94" s="336">
        <f t="shared" si="185"/>
        <v>0</v>
      </c>
      <c r="DJ94" s="336">
        <f t="shared" si="186"/>
        <v>0</v>
      </c>
      <c r="DK94" s="336">
        <f t="shared" si="187"/>
        <v>0</v>
      </c>
      <c r="DL94" s="336">
        <f t="shared" si="188"/>
        <v>0</v>
      </c>
      <c r="DM94" s="336">
        <f t="shared" si="189"/>
        <v>0</v>
      </c>
      <c r="DN94" s="336">
        <f t="shared" si="190"/>
        <v>0</v>
      </c>
      <c r="DO94" s="336">
        <f t="shared" si="191"/>
        <v>0</v>
      </c>
      <c r="DP94" s="336">
        <f t="shared" si="192"/>
        <v>0</v>
      </c>
      <c r="DQ94" s="336">
        <f t="shared" si="193"/>
        <v>0</v>
      </c>
      <c r="DR94" s="336">
        <f t="shared" si="194"/>
        <v>0</v>
      </c>
      <c r="DS94" s="336">
        <f t="shared" si="195"/>
        <v>0</v>
      </c>
      <c r="DT94" s="336">
        <f t="shared" si="196"/>
        <v>0</v>
      </c>
      <c r="DU94" s="336">
        <f t="shared" si="197"/>
        <v>0</v>
      </c>
    </row>
    <row r="95" spans="1:125" s="166" customFormat="1" ht="15.75" customHeight="1" x14ac:dyDescent="0.25">
      <c r="A95" s="165"/>
      <c r="B95" s="303" t="str">
        <f>'2.Data entry'!C95</f>
        <v>Sterilised disposable operating room drapes</v>
      </c>
      <c r="C95" s="165" t="str">
        <f>'2.Data entry'!E95</f>
        <v>kg</v>
      </c>
      <c r="D95" s="304">
        <f>'2.Data entry'!F95</f>
        <v>0</v>
      </c>
      <c r="E95" s="329">
        <f>'2.Data entry'!G95*$D95</f>
        <v>0</v>
      </c>
      <c r="F95" s="329">
        <f>'2.Data entry'!H95*$D95</f>
        <v>0</v>
      </c>
      <c r="G95" s="329">
        <f>'2.Data entry'!I95*$D95</f>
        <v>0</v>
      </c>
      <c r="H95" s="306"/>
      <c r="I95" s="262"/>
      <c r="J95" s="476">
        <v>4.5682555999999996</v>
      </c>
      <c r="K95" s="476">
        <v>2.7363174999999999E-6</v>
      </c>
      <c r="L95" s="476">
        <v>136.54825</v>
      </c>
      <c r="M95" s="476">
        <v>7.9302158E-7</v>
      </c>
      <c r="N95" s="476">
        <v>1.8494419999999999E-6</v>
      </c>
      <c r="O95" s="476">
        <v>3.2196515999999998E-3</v>
      </c>
      <c r="P95" s="476">
        <v>0.17043195</v>
      </c>
      <c r="Q95" s="476">
        <v>1.9439075E-2</v>
      </c>
      <c r="R95" s="476">
        <v>7.5081470999999997E-2</v>
      </c>
      <c r="S95" s="476">
        <v>0.31209729000000003</v>
      </c>
      <c r="T95" s="476">
        <v>3.3680423E-3</v>
      </c>
      <c r="U95" s="476">
        <v>0.12026405</v>
      </c>
      <c r="V95" s="476">
        <v>10.878924</v>
      </c>
      <c r="W95" s="476">
        <v>2.9069917000000001E-5</v>
      </c>
      <c r="X95" s="476">
        <v>47.682333</v>
      </c>
      <c r="Y95" s="331"/>
      <c r="Z95" s="332"/>
      <c r="AA95" s="476">
        <v>4.0287809999999999E-4</v>
      </c>
      <c r="AB95" s="476">
        <v>7.3969196999999999E-11</v>
      </c>
      <c r="AC95" s="476">
        <v>7.9212426999999996E-4</v>
      </c>
      <c r="AD95" s="476">
        <v>3.6139881E-13</v>
      </c>
      <c r="AE95" s="476">
        <v>3.9286556000000003E-11</v>
      </c>
      <c r="AF95" s="476">
        <v>1.0722445E-7</v>
      </c>
      <c r="AG95" s="476">
        <v>2.5670751000000001E-5</v>
      </c>
      <c r="AH95" s="476">
        <v>1.7795671E-6</v>
      </c>
      <c r="AI95" s="476">
        <v>1.7415612000000001E-6</v>
      </c>
      <c r="AJ95" s="476">
        <v>6.9247144999999996E-6</v>
      </c>
      <c r="AK95" s="476">
        <v>1.7851651E-9</v>
      </c>
      <c r="AL95" s="476">
        <v>6.2880911000000003E-7</v>
      </c>
      <c r="AM95" s="476">
        <v>-9.4778437000000004E-10</v>
      </c>
      <c r="AN95" s="476">
        <v>1.0285188E-10</v>
      </c>
      <c r="AO95" s="476">
        <v>4.0309118000000003E-6</v>
      </c>
      <c r="AR95" s="476">
        <v>2.9446275000000001E-5</v>
      </c>
      <c r="AS95" s="476">
        <v>3.4873123000000001E-12</v>
      </c>
      <c r="AT95" s="476">
        <v>8.7213490999999996E-5</v>
      </c>
      <c r="AU95" s="476">
        <v>8.8825404999999999E-13</v>
      </c>
      <c r="AV95" s="476">
        <v>3.7816655999999999E-12</v>
      </c>
      <c r="AW95" s="476">
        <v>1.3895858E-8</v>
      </c>
      <c r="AX95" s="476">
        <v>7.5636168999999998E-6</v>
      </c>
      <c r="AY95" s="476">
        <v>3.1908316E-7</v>
      </c>
      <c r="AZ95" s="478">
        <v>2.8106572999999998E-7</v>
      </c>
      <c r="BA95" s="478">
        <v>1.2174045E-6</v>
      </c>
      <c r="BB95" s="478">
        <v>1.1668398E-8</v>
      </c>
      <c r="BC95" s="478">
        <v>1.1334960999999999E-7</v>
      </c>
      <c r="BD95" s="478">
        <v>1.0609801E-7</v>
      </c>
      <c r="BE95" s="478">
        <v>4.8975052000000002E-11</v>
      </c>
      <c r="BF95" s="478">
        <v>2.5571681000000002E-6</v>
      </c>
      <c r="BH95" s="478">
        <v>8.7498471000000007E-6</v>
      </c>
      <c r="BI95" s="478">
        <v>1.4626034E-12</v>
      </c>
      <c r="BJ95" s="478">
        <v>1.8075381E-6</v>
      </c>
      <c r="BK95" s="478">
        <v>9.6944508999999994E-15</v>
      </c>
      <c r="BL95" s="478">
        <v>1.8551251E-13</v>
      </c>
      <c r="BM95" s="478">
        <v>1.0544588E-8</v>
      </c>
      <c r="BN95" s="478">
        <v>5.0268744999999997E-7</v>
      </c>
      <c r="BO95" s="478">
        <v>2.1022747E-7</v>
      </c>
      <c r="BP95" s="478">
        <v>3.0267571999999999E-7</v>
      </c>
      <c r="BQ95" s="478">
        <v>8.2828592000000004E-7</v>
      </c>
      <c r="BR95" s="478">
        <v>4.1930043999999997E-11</v>
      </c>
      <c r="BS95" s="478">
        <v>7.4484624999999998E-8</v>
      </c>
      <c r="BT95" s="478">
        <v>1.9407395E-10</v>
      </c>
      <c r="BU95" s="478">
        <v>1.6110061E-12</v>
      </c>
      <c r="BV95" s="478">
        <v>5.7397748999999998E-8</v>
      </c>
      <c r="BX95" s="262"/>
      <c r="BY95" s="336"/>
      <c r="BZ95" s="336"/>
      <c r="CA95" s="336"/>
      <c r="CB95" s="336">
        <f t="shared" ref="CB95:CB97" si="198">(M95*$D95)</f>
        <v>0</v>
      </c>
      <c r="CC95" s="336">
        <f t="shared" ref="CC95:CC97" si="199">(N95*$D95)</f>
        <v>0</v>
      </c>
      <c r="CD95" s="336">
        <f t="shared" ref="CD95:CD97" si="200">(O95*$D95)</f>
        <v>0</v>
      </c>
      <c r="CE95" s="336">
        <f t="shared" ref="CE95:CE97" si="201">(P95*$D95)</f>
        <v>0</v>
      </c>
      <c r="CF95" s="336">
        <f t="shared" ref="CF95:CF97" si="202">(Q95*$D95)</f>
        <v>0</v>
      </c>
      <c r="CG95" s="336">
        <f t="shared" ref="CG95:CG97" si="203">(R95*$D95)</f>
        <v>0</v>
      </c>
      <c r="CH95" s="336">
        <f t="shared" ref="CH95:CH97" si="204">(S95*$D95)</f>
        <v>0</v>
      </c>
      <c r="CI95" s="336">
        <f t="shared" ref="CI95:CI97" si="205">(T95*$D95)</f>
        <v>0</v>
      </c>
      <c r="CJ95" s="336">
        <f t="shared" ref="CJ95:CJ97" si="206">(U95*$D95)</f>
        <v>0</v>
      </c>
      <c r="CK95" s="336">
        <f t="shared" ref="CK95:CK97" si="207">(V95*$D95)</f>
        <v>0</v>
      </c>
      <c r="CL95" s="336">
        <f t="shared" ref="CL95:CL97" si="208">(W95*$D95)</f>
        <v>0</v>
      </c>
      <c r="CM95" s="336">
        <f t="shared" ref="CM95:CM97" si="209">(X95*$D95)</f>
        <v>0</v>
      </c>
      <c r="CN95" s="336"/>
      <c r="CO95" s="336"/>
      <c r="CP95" s="336">
        <f t="shared" si="168"/>
        <v>0</v>
      </c>
      <c r="CQ95" s="336">
        <f t="shared" si="169"/>
        <v>0</v>
      </c>
      <c r="CR95" s="336">
        <f t="shared" si="170"/>
        <v>0</v>
      </c>
      <c r="CS95" s="336">
        <f t="shared" si="171"/>
        <v>0</v>
      </c>
      <c r="CT95" s="336">
        <f t="shared" si="172"/>
        <v>0</v>
      </c>
      <c r="CU95" s="336">
        <f t="shared" si="173"/>
        <v>0</v>
      </c>
      <c r="CV95" s="336">
        <f t="shared" si="174"/>
        <v>0</v>
      </c>
      <c r="CW95" s="336">
        <f t="shared" si="175"/>
        <v>0</v>
      </c>
      <c r="CX95" s="336">
        <f t="shared" si="176"/>
        <v>0</v>
      </c>
      <c r="CY95" s="336">
        <f t="shared" si="177"/>
        <v>0</v>
      </c>
      <c r="CZ95" s="336">
        <f t="shared" si="178"/>
        <v>0</v>
      </c>
      <c r="DA95" s="336">
        <f t="shared" si="179"/>
        <v>0</v>
      </c>
      <c r="DB95" s="336">
        <f t="shared" si="180"/>
        <v>0</v>
      </c>
      <c r="DC95" s="336">
        <f t="shared" si="181"/>
        <v>0</v>
      </c>
      <c r="DD95" s="336">
        <f t="shared" si="182"/>
        <v>0</v>
      </c>
      <c r="DE95" s="336"/>
      <c r="DF95" s="480"/>
      <c r="DG95" s="336">
        <f t="shared" si="183"/>
        <v>0</v>
      </c>
      <c r="DH95" s="336">
        <f t="shared" si="184"/>
        <v>0</v>
      </c>
      <c r="DI95" s="336">
        <f t="shared" si="185"/>
        <v>0</v>
      </c>
      <c r="DJ95" s="336">
        <f t="shared" si="186"/>
        <v>0</v>
      </c>
      <c r="DK95" s="336">
        <f t="shared" si="187"/>
        <v>0</v>
      </c>
      <c r="DL95" s="336">
        <f t="shared" si="188"/>
        <v>0</v>
      </c>
      <c r="DM95" s="336">
        <f t="shared" si="189"/>
        <v>0</v>
      </c>
      <c r="DN95" s="336">
        <f t="shared" si="190"/>
        <v>0</v>
      </c>
      <c r="DO95" s="336">
        <f t="shared" si="191"/>
        <v>0</v>
      </c>
      <c r="DP95" s="336">
        <f t="shared" si="192"/>
        <v>0</v>
      </c>
      <c r="DQ95" s="336">
        <f t="shared" si="193"/>
        <v>0</v>
      </c>
      <c r="DR95" s="336">
        <f t="shared" si="194"/>
        <v>0</v>
      </c>
      <c r="DS95" s="336">
        <f t="shared" si="195"/>
        <v>0</v>
      </c>
      <c r="DT95" s="336">
        <f t="shared" si="196"/>
        <v>0</v>
      </c>
      <c r="DU95" s="336">
        <f t="shared" si="197"/>
        <v>0</v>
      </c>
    </row>
    <row r="96" spans="1:125" s="166" customFormat="1" ht="15.75" customHeight="1" x14ac:dyDescent="0.25">
      <c r="A96" s="165"/>
      <c r="B96" s="303" t="str">
        <f>'2.Data entry'!C96</f>
        <v>Non-sterilised disposable operating room drapes</v>
      </c>
      <c r="C96" s="165" t="str">
        <f>'2.Data entry'!E96</f>
        <v>kg</v>
      </c>
      <c r="D96" s="304">
        <f>'2.Data entry'!F96</f>
        <v>0</v>
      </c>
      <c r="E96" s="329">
        <f>'2.Data entry'!G96*$D96</f>
        <v>0</v>
      </c>
      <c r="F96" s="329">
        <f>'2.Data entry'!H96*$D96</f>
        <v>0</v>
      </c>
      <c r="G96" s="329">
        <f>'2.Data entry'!I96*$D96</f>
        <v>0</v>
      </c>
      <c r="H96" s="306"/>
      <c r="I96" s="262"/>
      <c r="J96" s="476">
        <v>4.3400837000000001</v>
      </c>
      <c r="K96" s="476">
        <v>1.0710659E-5</v>
      </c>
      <c r="L96" s="476">
        <v>13.122664</v>
      </c>
      <c r="M96" s="476">
        <v>1.6762995E-7</v>
      </c>
      <c r="N96" s="476">
        <v>5.6537867000000004E-7</v>
      </c>
      <c r="O96" s="476">
        <v>2.4877727999999999E-3</v>
      </c>
      <c r="P96" s="476">
        <v>0.28542011</v>
      </c>
      <c r="Q96" s="476">
        <v>1.8360227999999999E-2</v>
      </c>
      <c r="R96" s="476">
        <v>1.7526832999999999E-2</v>
      </c>
      <c r="S96" s="476">
        <v>3.4696701000000003E-2</v>
      </c>
      <c r="T96" s="476">
        <v>1.0073580000000001E-3</v>
      </c>
      <c r="U96" s="476">
        <v>3.9108086000000002E-3</v>
      </c>
      <c r="V96" s="476">
        <v>9.2397946999999998E-3</v>
      </c>
      <c r="W96" s="476">
        <v>1.6456906000000001E-5</v>
      </c>
      <c r="X96" s="476">
        <v>0.51516708</v>
      </c>
      <c r="Y96" s="331"/>
      <c r="Z96" s="332"/>
      <c r="AA96" s="476">
        <v>4.0287809999999999E-4</v>
      </c>
      <c r="AB96" s="476">
        <v>7.3969196999999999E-11</v>
      </c>
      <c r="AC96" s="476">
        <v>7.9212426999999996E-4</v>
      </c>
      <c r="AD96" s="476">
        <v>3.6139881E-13</v>
      </c>
      <c r="AE96" s="476">
        <v>3.9286556000000003E-11</v>
      </c>
      <c r="AF96" s="476">
        <v>1.0722445E-7</v>
      </c>
      <c r="AG96" s="476">
        <v>2.5670751000000001E-5</v>
      </c>
      <c r="AH96" s="476">
        <v>1.7795671E-6</v>
      </c>
      <c r="AI96" s="476">
        <v>1.7415612000000001E-6</v>
      </c>
      <c r="AJ96" s="476">
        <v>6.9247144999999996E-6</v>
      </c>
      <c r="AK96" s="476">
        <v>1.7851651E-9</v>
      </c>
      <c r="AL96" s="476">
        <v>6.2880911000000003E-7</v>
      </c>
      <c r="AM96" s="476">
        <v>-9.4778437000000004E-10</v>
      </c>
      <c r="AN96" s="476">
        <v>1.0285188E-10</v>
      </c>
      <c r="AO96" s="476">
        <v>4.0309118000000003E-6</v>
      </c>
      <c r="AR96" s="476">
        <v>2.9446275000000001E-5</v>
      </c>
      <c r="AS96" s="476">
        <v>3.4873123000000001E-12</v>
      </c>
      <c r="AT96" s="476">
        <v>8.7213490999999996E-5</v>
      </c>
      <c r="AU96" s="476">
        <v>8.8825404999999999E-13</v>
      </c>
      <c r="AV96" s="476">
        <v>3.7816655999999999E-12</v>
      </c>
      <c r="AW96" s="476">
        <v>1.3895858E-8</v>
      </c>
      <c r="AX96" s="476">
        <v>7.5636168999999998E-6</v>
      </c>
      <c r="AY96" s="476">
        <v>3.1908316E-7</v>
      </c>
      <c r="AZ96" s="478">
        <v>2.8106572999999998E-7</v>
      </c>
      <c r="BA96" s="478">
        <v>1.2174045E-6</v>
      </c>
      <c r="BB96" s="478">
        <v>1.1668398E-8</v>
      </c>
      <c r="BC96" s="478">
        <v>1.1334960999999999E-7</v>
      </c>
      <c r="BD96" s="478">
        <v>1.0609801E-7</v>
      </c>
      <c r="BE96" s="478">
        <v>4.8975052000000002E-11</v>
      </c>
      <c r="BF96" s="478">
        <v>2.5571681000000002E-6</v>
      </c>
      <c r="BH96" s="478">
        <v>8.7498471000000007E-6</v>
      </c>
      <c r="BI96" s="478">
        <v>1.4626034E-12</v>
      </c>
      <c r="BJ96" s="478">
        <v>1.8075381E-6</v>
      </c>
      <c r="BK96" s="478">
        <v>9.6944508999999994E-15</v>
      </c>
      <c r="BL96" s="478">
        <v>1.8551251E-13</v>
      </c>
      <c r="BM96" s="478">
        <v>1.0544588E-8</v>
      </c>
      <c r="BN96" s="478">
        <v>5.0268744999999997E-7</v>
      </c>
      <c r="BO96" s="478">
        <v>2.1022747E-7</v>
      </c>
      <c r="BP96" s="478">
        <v>3.0267571999999999E-7</v>
      </c>
      <c r="BQ96" s="478">
        <v>8.2828592000000004E-7</v>
      </c>
      <c r="BR96" s="478">
        <v>4.1930043999999997E-11</v>
      </c>
      <c r="BS96" s="478">
        <v>7.4484624999999998E-8</v>
      </c>
      <c r="BT96" s="478">
        <v>1.9407395E-10</v>
      </c>
      <c r="BU96" s="478">
        <v>1.6110061E-12</v>
      </c>
      <c r="BV96" s="478">
        <v>5.7397748999999998E-8</v>
      </c>
      <c r="BX96" s="262"/>
      <c r="BY96" s="336"/>
      <c r="BZ96" s="336"/>
      <c r="CA96" s="336"/>
      <c r="CB96" s="336">
        <f t="shared" si="198"/>
        <v>0</v>
      </c>
      <c r="CC96" s="336">
        <f t="shared" si="199"/>
        <v>0</v>
      </c>
      <c r="CD96" s="336">
        <f t="shared" si="200"/>
        <v>0</v>
      </c>
      <c r="CE96" s="336">
        <f t="shared" si="201"/>
        <v>0</v>
      </c>
      <c r="CF96" s="336">
        <f t="shared" si="202"/>
        <v>0</v>
      </c>
      <c r="CG96" s="336">
        <f t="shared" si="203"/>
        <v>0</v>
      </c>
      <c r="CH96" s="336">
        <f t="shared" si="204"/>
        <v>0</v>
      </c>
      <c r="CI96" s="336">
        <f t="shared" si="205"/>
        <v>0</v>
      </c>
      <c r="CJ96" s="336">
        <f t="shared" si="206"/>
        <v>0</v>
      </c>
      <c r="CK96" s="336">
        <f t="shared" si="207"/>
        <v>0</v>
      </c>
      <c r="CL96" s="336">
        <f t="shared" si="208"/>
        <v>0</v>
      </c>
      <c r="CM96" s="336">
        <f t="shared" si="209"/>
        <v>0</v>
      </c>
      <c r="CN96" s="336"/>
      <c r="CO96" s="336"/>
      <c r="CP96" s="336">
        <f t="shared" si="168"/>
        <v>0</v>
      </c>
      <c r="CQ96" s="336">
        <f t="shared" si="169"/>
        <v>0</v>
      </c>
      <c r="CR96" s="336">
        <f t="shared" si="170"/>
        <v>0</v>
      </c>
      <c r="CS96" s="336">
        <f t="shared" si="171"/>
        <v>0</v>
      </c>
      <c r="CT96" s="336">
        <f t="shared" si="172"/>
        <v>0</v>
      </c>
      <c r="CU96" s="336">
        <f t="shared" si="173"/>
        <v>0</v>
      </c>
      <c r="CV96" s="336">
        <f t="shared" si="174"/>
        <v>0</v>
      </c>
      <c r="CW96" s="336">
        <f t="shared" si="175"/>
        <v>0</v>
      </c>
      <c r="CX96" s="336">
        <f t="shared" si="176"/>
        <v>0</v>
      </c>
      <c r="CY96" s="336">
        <f t="shared" si="177"/>
        <v>0</v>
      </c>
      <c r="CZ96" s="336">
        <f t="shared" si="178"/>
        <v>0</v>
      </c>
      <c r="DA96" s="336">
        <f t="shared" si="179"/>
        <v>0</v>
      </c>
      <c r="DB96" s="336">
        <f t="shared" si="180"/>
        <v>0</v>
      </c>
      <c r="DC96" s="336">
        <f t="shared" si="181"/>
        <v>0</v>
      </c>
      <c r="DD96" s="336">
        <f t="shared" si="182"/>
        <v>0</v>
      </c>
      <c r="DE96" s="336"/>
      <c r="DF96" s="480"/>
      <c r="DG96" s="336">
        <f t="shared" si="183"/>
        <v>0</v>
      </c>
      <c r="DH96" s="336">
        <f t="shared" si="184"/>
        <v>0</v>
      </c>
      <c r="DI96" s="336">
        <f t="shared" si="185"/>
        <v>0</v>
      </c>
      <c r="DJ96" s="336">
        <f t="shared" si="186"/>
        <v>0</v>
      </c>
      <c r="DK96" s="336">
        <f t="shared" si="187"/>
        <v>0</v>
      </c>
      <c r="DL96" s="336">
        <f t="shared" si="188"/>
        <v>0</v>
      </c>
      <c r="DM96" s="336">
        <f t="shared" si="189"/>
        <v>0</v>
      </c>
      <c r="DN96" s="336">
        <f t="shared" si="190"/>
        <v>0</v>
      </c>
      <c r="DO96" s="336">
        <f t="shared" si="191"/>
        <v>0</v>
      </c>
      <c r="DP96" s="336">
        <f t="shared" si="192"/>
        <v>0</v>
      </c>
      <c r="DQ96" s="336">
        <f t="shared" si="193"/>
        <v>0</v>
      </c>
      <c r="DR96" s="336">
        <f t="shared" si="194"/>
        <v>0</v>
      </c>
      <c r="DS96" s="336">
        <f t="shared" si="195"/>
        <v>0</v>
      </c>
      <c r="DT96" s="336">
        <f t="shared" si="196"/>
        <v>0</v>
      </c>
      <c r="DU96" s="336">
        <f t="shared" si="197"/>
        <v>0</v>
      </c>
    </row>
    <row r="97" spans="1:125" s="166" customFormat="1" ht="15.75" customHeight="1" x14ac:dyDescent="0.25">
      <c r="A97" s="165"/>
      <c r="B97" s="303" t="str">
        <f>'2.Data entry'!C97</f>
        <v>Washable operating room drapes</v>
      </c>
      <c r="C97" s="165" t="str">
        <f>'2.Data entry'!E97</f>
        <v>kg</v>
      </c>
      <c r="D97" s="304">
        <f>'2.Data entry'!F97</f>
        <v>0</v>
      </c>
      <c r="E97" s="329">
        <f>'2.Data entry'!G97*$D97</f>
        <v>0</v>
      </c>
      <c r="F97" s="329">
        <f>'2.Data entry'!H97*$D97</f>
        <v>0</v>
      </c>
      <c r="G97" s="329">
        <f>'2.Data entry'!I97*$D97</f>
        <v>0</v>
      </c>
      <c r="H97" s="306"/>
      <c r="I97" s="262"/>
      <c r="J97" s="476">
        <v>35.682333</v>
      </c>
      <c r="K97" s="476">
        <v>1.213241E-5</v>
      </c>
      <c r="L97" s="476">
        <v>118.36212999999999</v>
      </c>
      <c r="M97" s="476">
        <v>1.0856316000000001E-6</v>
      </c>
      <c r="N97" s="476">
        <v>5.9689896000000003E-6</v>
      </c>
      <c r="O97" s="476">
        <v>1.7175731999999999E-2</v>
      </c>
      <c r="P97" s="476">
        <v>2.4062964</v>
      </c>
      <c r="Q97" s="476">
        <v>8.4867896999999998E-2</v>
      </c>
      <c r="R97" s="476">
        <v>0.11953124</v>
      </c>
      <c r="S97" s="476">
        <v>0.26414986000000001</v>
      </c>
      <c r="T97" s="476">
        <v>9.3212429000000003E-3</v>
      </c>
      <c r="U97" s="476">
        <v>5.9760831E-2</v>
      </c>
      <c r="V97" s="476">
        <v>-8.4778041999999998E-2</v>
      </c>
      <c r="W97" s="476">
        <v>1.1528995E-4</v>
      </c>
      <c r="X97" s="476">
        <v>19.724269</v>
      </c>
      <c r="Y97" s="331"/>
      <c r="Z97" s="332"/>
      <c r="AA97" s="476">
        <v>4.0287809999999999E-4</v>
      </c>
      <c r="AB97" s="476">
        <v>7.3969196999999999E-11</v>
      </c>
      <c r="AC97" s="476">
        <v>7.9212426999999996E-4</v>
      </c>
      <c r="AD97" s="476">
        <v>3.6139881E-13</v>
      </c>
      <c r="AE97" s="476">
        <v>3.9286556000000003E-11</v>
      </c>
      <c r="AF97" s="476">
        <v>1.0722445E-7</v>
      </c>
      <c r="AG97" s="476">
        <v>2.5670751000000001E-5</v>
      </c>
      <c r="AH97" s="476">
        <v>1.7795671E-6</v>
      </c>
      <c r="AI97" s="476">
        <v>1.7415612000000001E-6</v>
      </c>
      <c r="AJ97" s="476">
        <v>6.9247144999999996E-6</v>
      </c>
      <c r="AK97" s="476">
        <v>1.7851651E-9</v>
      </c>
      <c r="AL97" s="476">
        <v>6.2880911000000003E-7</v>
      </c>
      <c r="AM97" s="476">
        <v>-9.4778437000000004E-10</v>
      </c>
      <c r="AN97" s="476">
        <v>1.0285188E-10</v>
      </c>
      <c r="AO97" s="476">
        <v>4.0309118000000003E-6</v>
      </c>
      <c r="AR97" s="476">
        <v>2.9446275000000001E-5</v>
      </c>
      <c r="AS97" s="476">
        <v>3.4873123000000001E-12</v>
      </c>
      <c r="AT97" s="476">
        <v>8.7213490999999996E-5</v>
      </c>
      <c r="AU97" s="476">
        <v>8.8825404999999999E-13</v>
      </c>
      <c r="AV97" s="476">
        <v>3.7816655999999999E-12</v>
      </c>
      <c r="AW97" s="476">
        <v>1.3895858E-8</v>
      </c>
      <c r="AX97" s="476">
        <v>7.5636168999999998E-6</v>
      </c>
      <c r="AY97" s="476">
        <v>3.1908316E-7</v>
      </c>
      <c r="AZ97" s="478">
        <v>2.8106572999999998E-7</v>
      </c>
      <c r="BA97" s="478">
        <v>1.2174045E-6</v>
      </c>
      <c r="BB97" s="478">
        <v>1.1668398E-8</v>
      </c>
      <c r="BC97" s="478">
        <v>1.1334960999999999E-7</v>
      </c>
      <c r="BD97" s="478">
        <v>1.0609801E-7</v>
      </c>
      <c r="BE97" s="478">
        <v>4.8975052000000002E-11</v>
      </c>
      <c r="BF97" s="478">
        <v>2.5571681000000002E-6</v>
      </c>
      <c r="BH97" s="478">
        <v>8.7498471000000007E-6</v>
      </c>
      <c r="BI97" s="478">
        <v>1.4626034E-12</v>
      </c>
      <c r="BJ97" s="478">
        <v>1.8075381E-6</v>
      </c>
      <c r="BK97" s="478">
        <v>9.6944508999999994E-15</v>
      </c>
      <c r="BL97" s="478">
        <v>1.8551251E-13</v>
      </c>
      <c r="BM97" s="478">
        <v>1.0544588E-8</v>
      </c>
      <c r="BN97" s="478">
        <v>5.0268744999999997E-7</v>
      </c>
      <c r="BO97" s="478">
        <v>2.1022747E-7</v>
      </c>
      <c r="BP97" s="478">
        <v>3.0267571999999999E-7</v>
      </c>
      <c r="BQ97" s="478">
        <v>8.2828592000000004E-7</v>
      </c>
      <c r="BR97" s="478">
        <v>4.1930043999999997E-11</v>
      </c>
      <c r="BS97" s="478">
        <v>7.4484624999999998E-8</v>
      </c>
      <c r="BT97" s="478">
        <v>1.9407395E-10</v>
      </c>
      <c r="BU97" s="478">
        <v>1.6110061E-12</v>
      </c>
      <c r="BV97" s="478">
        <v>5.7397748999999998E-8</v>
      </c>
      <c r="BX97" s="262"/>
      <c r="BY97" s="336"/>
      <c r="BZ97" s="336"/>
      <c r="CA97" s="336"/>
      <c r="CB97" s="336">
        <f t="shared" si="198"/>
        <v>0</v>
      </c>
      <c r="CC97" s="336">
        <f t="shared" si="199"/>
        <v>0</v>
      </c>
      <c r="CD97" s="336">
        <f t="shared" si="200"/>
        <v>0</v>
      </c>
      <c r="CE97" s="336">
        <f t="shared" si="201"/>
        <v>0</v>
      </c>
      <c r="CF97" s="336">
        <f t="shared" si="202"/>
        <v>0</v>
      </c>
      <c r="CG97" s="336">
        <f t="shared" si="203"/>
        <v>0</v>
      </c>
      <c r="CH97" s="336">
        <f t="shared" si="204"/>
        <v>0</v>
      </c>
      <c r="CI97" s="336">
        <f t="shared" si="205"/>
        <v>0</v>
      </c>
      <c r="CJ97" s="336">
        <f t="shared" si="206"/>
        <v>0</v>
      </c>
      <c r="CK97" s="336">
        <f t="shared" si="207"/>
        <v>0</v>
      </c>
      <c r="CL97" s="336">
        <f t="shared" si="208"/>
        <v>0</v>
      </c>
      <c r="CM97" s="336">
        <f t="shared" si="209"/>
        <v>0</v>
      </c>
      <c r="CN97" s="336"/>
      <c r="CO97" s="336"/>
      <c r="CP97" s="336">
        <f t="shared" si="168"/>
        <v>0</v>
      </c>
      <c r="CQ97" s="336">
        <f t="shared" si="169"/>
        <v>0</v>
      </c>
      <c r="CR97" s="336">
        <f t="shared" si="170"/>
        <v>0</v>
      </c>
      <c r="CS97" s="336">
        <f t="shared" si="171"/>
        <v>0</v>
      </c>
      <c r="CT97" s="336">
        <f t="shared" si="172"/>
        <v>0</v>
      </c>
      <c r="CU97" s="336">
        <f t="shared" si="173"/>
        <v>0</v>
      </c>
      <c r="CV97" s="336">
        <f t="shared" si="174"/>
        <v>0</v>
      </c>
      <c r="CW97" s="336">
        <f t="shared" si="175"/>
        <v>0</v>
      </c>
      <c r="CX97" s="336">
        <f t="shared" si="176"/>
        <v>0</v>
      </c>
      <c r="CY97" s="336">
        <f t="shared" si="177"/>
        <v>0</v>
      </c>
      <c r="CZ97" s="336">
        <f t="shared" si="178"/>
        <v>0</v>
      </c>
      <c r="DA97" s="336">
        <f t="shared" si="179"/>
        <v>0</v>
      </c>
      <c r="DB97" s="336">
        <f t="shared" si="180"/>
        <v>0</v>
      </c>
      <c r="DC97" s="336">
        <f t="shared" si="181"/>
        <v>0</v>
      </c>
      <c r="DD97" s="336">
        <f t="shared" si="182"/>
        <v>0</v>
      </c>
      <c r="DE97" s="336"/>
      <c r="DF97" s="480"/>
      <c r="DG97" s="336">
        <f t="shared" si="183"/>
        <v>0</v>
      </c>
      <c r="DH97" s="336">
        <f t="shared" si="184"/>
        <v>0</v>
      </c>
      <c r="DI97" s="336">
        <f t="shared" si="185"/>
        <v>0</v>
      </c>
      <c r="DJ97" s="336">
        <f t="shared" si="186"/>
        <v>0</v>
      </c>
      <c r="DK97" s="336">
        <f t="shared" si="187"/>
        <v>0</v>
      </c>
      <c r="DL97" s="336">
        <f t="shared" si="188"/>
        <v>0</v>
      </c>
      <c r="DM97" s="336">
        <f t="shared" si="189"/>
        <v>0</v>
      </c>
      <c r="DN97" s="336">
        <f t="shared" si="190"/>
        <v>0</v>
      </c>
      <c r="DO97" s="336">
        <f t="shared" si="191"/>
        <v>0</v>
      </c>
      <c r="DP97" s="336">
        <f t="shared" si="192"/>
        <v>0</v>
      </c>
      <c r="DQ97" s="336">
        <f t="shared" si="193"/>
        <v>0</v>
      </c>
      <c r="DR97" s="336">
        <f t="shared" si="194"/>
        <v>0</v>
      </c>
      <c r="DS97" s="336">
        <f t="shared" si="195"/>
        <v>0</v>
      </c>
      <c r="DT97" s="336">
        <f t="shared" si="196"/>
        <v>0</v>
      </c>
      <c r="DU97" s="336">
        <f t="shared" si="197"/>
        <v>0</v>
      </c>
    </row>
    <row r="98" spans="1:125" s="166" customFormat="1" ht="15.75" customHeight="1" thickBot="1" x14ac:dyDescent="0.3">
      <c r="A98" s="165">
        <f>'2.Data entry'!B95</f>
        <v>0</v>
      </c>
      <c r="B98" s="303" t="str">
        <f>'2.Data entry'!C98</f>
        <v>Absorbent cotton</v>
      </c>
      <c r="C98" s="165" t="str">
        <f>'2.Data entry'!E98</f>
        <v>kg</v>
      </c>
      <c r="D98" s="304">
        <f>'2.Data entry'!F98</f>
        <v>0</v>
      </c>
      <c r="E98" s="329">
        <f>'2.Data entry'!G98*$D98</f>
        <v>0</v>
      </c>
      <c r="F98" s="329">
        <f>'2.Data entry'!H98*$D98</f>
        <v>0</v>
      </c>
      <c r="G98" s="329">
        <f>'2.Data entry'!I98*$D98</f>
        <v>0</v>
      </c>
      <c r="H98" s="306"/>
      <c r="I98" s="262"/>
      <c r="J98" s="558">
        <v>4.2293301999999997</v>
      </c>
      <c r="K98" s="558">
        <v>1.9133934999999999E-7</v>
      </c>
      <c r="L98" s="558">
        <v>171.33905999999999</v>
      </c>
      <c r="M98" s="558">
        <v>9.6305375000000009E-7</v>
      </c>
      <c r="N98" s="558">
        <v>2.1772733E-6</v>
      </c>
      <c r="O98" s="558">
        <v>3.2265340000000001E-3</v>
      </c>
      <c r="P98" s="558">
        <v>0.10922395999999999</v>
      </c>
      <c r="Q98" s="558">
        <v>1.8748583999999999E-2</v>
      </c>
      <c r="R98" s="558">
        <v>9.0113713999999998E-2</v>
      </c>
      <c r="S98" s="558">
        <v>0.38927845</v>
      </c>
      <c r="T98" s="558">
        <v>3.9856018000000003E-3</v>
      </c>
      <c r="U98" s="558">
        <v>0.15353296999999999</v>
      </c>
      <c r="V98" s="558">
        <v>14.007441</v>
      </c>
      <c r="W98" s="558">
        <v>3.2085324999999998E-5</v>
      </c>
      <c r="X98" s="558">
        <v>61.232714000000001</v>
      </c>
      <c r="Y98" s="559"/>
      <c r="Z98" s="560"/>
      <c r="AA98" s="476">
        <v>4.0287809999999999E-4</v>
      </c>
      <c r="AB98" s="476">
        <v>7.3969196999999999E-11</v>
      </c>
      <c r="AC98" s="476">
        <v>7.9212426999999996E-4</v>
      </c>
      <c r="AD98" s="476">
        <v>3.6139881E-13</v>
      </c>
      <c r="AE98" s="476">
        <v>3.9286556000000003E-11</v>
      </c>
      <c r="AF98" s="476">
        <v>1.0722445E-7</v>
      </c>
      <c r="AG98" s="476">
        <v>2.5670751000000001E-5</v>
      </c>
      <c r="AH98" s="476">
        <v>1.7795671E-6</v>
      </c>
      <c r="AI98" s="476">
        <v>1.7415612000000001E-6</v>
      </c>
      <c r="AJ98" s="476">
        <v>6.9247144999999996E-6</v>
      </c>
      <c r="AK98" s="476">
        <v>1.7851651E-9</v>
      </c>
      <c r="AL98" s="476">
        <v>6.2880911000000003E-7</v>
      </c>
      <c r="AM98" s="476">
        <v>-9.4778437000000004E-10</v>
      </c>
      <c r="AN98" s="476">
        <v>1.0285188E-10</v>
      </c>
      <c r="AO98" s="476">
        <v>4.0309118000000003E-6</v>
      </c>
      <c r="AR98" s="476">
        <v>2.9446275000000001E-5</v>
      </c>
      <c r="AS98" s="476">
        <v>3.4873123000000001E-12</v>
      </c>
      <c r="AT98" s="476">
        <v>8.7213490999999996E-5</v>
      </c>
      <c r="AU98" s="476">
        <v>8.8825404999999999E-13</v>
      </c>
      <c r="AV98" s="476">
        <v>3.7816655999999999E-12</v>
      </c>
      <c r="AW98" s="476">
        <v>1.3895858E-8</v>
      </c>
      <c r="AX98" s="476">
        <v>7.5636168999999998E-6</v>
      </c>
      <c r="AY98" s="476">
        <v>3.1908316E-7</v>
      </c>
      <c r="AZ98" s="478">
        <v>2.8106572999999998E-7</v>
      </c>
      <c r="BA98" s="478">
        <v>1.2174045E-6</v>
      </c>
      <c r="BB98" s="478">
        <v>1.1668398E-8</v>
      </c>
      <c r="BC98" s="478">
        <v>1.1334960999999999E-7</v>
      </c>
      <c r="BD98" s="478">
        <v>1.0609801E-7</v>
      </c>
      <c r="BE98" s="478">
        <v>4.8975052000000002E-11</v>
      </c>
      <c r="BF98" s="478">
        <v>2.5571681000000002E-6</v>
      </c>
      <c r="BH98" s="478">
        <v>8.7498471000000007E-6</v>
      </c>
      <c r="BI98" s="478">
        <v>1.4626034E-12</v>
      </c>
      <c r="BJ98" s="478">
        <v>1.8075381E-6</v>
      </c>
      <c r="BK98" s="478">
        <v>9.6944508999999994E-15</v>
      </c>
      <c r="BL98" s="478">
        <v>1.8551251E-13</v>
      </c>
      <c r="BM98" s="478">
        <v>1.0544588E-8</v>
      </c>
      <c r="BN98" s="478">
        <v>5.0268744999999997E-7</v>
      </c>
      <c r="BO98" s="478">
        <v>2.1022747E-7</v>
      </c>
      <c r="BP98" s="478">
        <v>3.0267571999999999E-7</v>
      </c>
      <c r="BQ98" s="478">
        <v>8.2828592000000004E-7</v>
      </c>
      <c r="BR98" s="478">
        <v>4.1930043999999997E-11</v>
      </c>
      <c r="BS98" s="478">
        <v>7.4484624999999998E-8</v>
      </c>
      <c r="BT98" s="478">
        <v>1.9407395E-10</v>
      </c>
      <c r="BU98" s="478">
        <v>1.6110061E-12</v>
      </c>
      <c r="BV98" s="478">
        <v>5.7397748999999998E-8</v>
      </c>
      <c r="BX98" s="262"/>
      <c r="BY98" s="336">
        <f t="shared" si="122"/>
        <v>0</v>
      </c>
      <c r="BZ98" s="336">
        <f t="shared" si="123"/>
        <v>0</v>
      </c>
      <c r="CA98" s="336">
        <f t="shared" si="124"/>
        <v>0</v>
      </c>
      <c r="CB98" s="336">
        <f t="shared" si="125"/>
        <v>0</v>
      </c>
      <c r="CC98" s="336">
        <f t="shared" si="126"/>
        <v>0</v>
      </c>
      <c r="CD98" s="336">
        <f t="shared" si="127"/>
        <v>0</v>
      </c>
      <c r="CE98" s="336">
        <f t="shared" si="128"/>
        <v>0</v>
      </c>
      <c r="CF98" s="336">
        <f t="shared" si="129"/>
        <v>0</v>
      </c>
      <c r="CG98" s="336">
        <f t="shared" si="130"/>
        <v>0</v>
      </c>
      <c r="CH98" s="336">
        <f t="shared" si="131"/>
        <v>0</v>
      </c>
      <c r="CI98" s="336">
        <f t="shared" si="132"/>
        <v>0</v>
      </c>
      <c r="CJ98" s="336">
        <f t="shared" si="133"/>
        <v>0</v>
      </c>
      <c r="CK98" s="336">
        <f t="shared" si="134"/>
        <v>0</v>
      </c>
      <c r="CL98" s="336">
        <f t="shared" si="135"/>
        <v>0</v>
      </c>
      <c r="CM98" s="336">
        <f t="shared" si="136"/>
        <v>0</v>
      </c>
      <c r="CN98" s="336"/>
      <c r="CO98" s="336"/>
      <c r="CP98" s="336">
        <f t="shared" si="168"/>
        <v>0</v>
      </c>
      <c r="CQ98" s="336">
        <f t="shared" si="169"/>
        <v>0</v>
      </c>
      <c r="CR98" s="336">
        <f t="shared" si="170"/>
        <v>0</v>
      </c>
      <c r="CS98" s="336">
        <f t="shared" si="171"/>
        <v>0</v>
      </c>
      <c r="CT98" s="336">
        <f t="shared" si="172"/>
        <v>0</v>
      </c>
      <c r="CU98" s="336">
        <f t="shared" si="173"/>
        <v>0</v>
      </c>
      <c r="CV98" s="336">
        <f t="shared" si="174"/>
        <v>0</v>
      </c>
      <c r="CW98" s="336">
        <f t="shared" si="175"/>
        <v>0</v>
      </c>
      <c r="CX98" s="336">
        <f t="shared" si="176"/>
        <v>0</v>
      </c>
      <c r="CY98" s="336">
        <f t="shared" si="177"/>
        <v>0</v>
      </c>
      <c r="CZ98" s="336">
        <f t="shared" si="178"/>
        <v>0</v>
      </c>
      <c r="DA98" s="336">
        <f t="shared" si="179"/>
        <v>0</v>
      </c>
      <c r="DB98" s="336">
        <f t="shared" si="180"/>
        <v>0</v>
      </c>
      <c r="DC98" s="336">
        <f t="shared" si="181"/>
        <v>0</v>
      </c>
      <c r="DD98" s="336">
        <f t="shared" si="182"/>
        <v>0</v>
      </c>
      <c r="DE98" s="336"/>
      <c r="DF98" s="480"/>
      <c r="DG98" s="336">
        <f t="shared" si="183"/>
        <v>0</v>
      </c>
      <c r="DH98" s="336">
        <f t="shared" si="184"/>
        <v>0</v>
      </c>
      <c r="DI98" s="336">
        <f t="shared" si="185"/>
        <v>0</v>
      </c>
      <c r="DJ98" s="336">
        <f t="shared" si="186"/>
        <v>0</v>
      </c>
      <c r="DK98" s="336">
        <f t="shared" si="187"/>
        <v>0</v>
      </c>
      <c r="DL98" s="336">
        <f t="shared" si="188"/>
        <v>0</v>
      </c>
      <c r="DM98" s="336">
        <f t="shared" si="189"/>
        <v>0</v>
      </c>
      <c r="DN98" s="336">
        <f t="shared" si="190"/>
        <v>0</v>
      </c>
      <c r="DO98" s="336">
        <f t="shared" si="191"/>
        <v>0</v>
      </c>
      <c r="DP98" s="336">
        <f t="shared" si="192"/>
        <v>0</v>
      </c>
      <c r="DQ98" s="336">
        <f t="shared" si="193"/>
        <v>0</v>
      </c>
      <c r="DR98" s="336">
        <f t="shared" si="194"/>
        <v>0</v>
      </c>
      <c r="DS98" s="336">
        <f t="shared" si="195"/>
        <v>0</v>
      </c>
      <c r="DT98" s="336">
        <f t="shared" si="196"/>
        <v>0</v>
      </c>
      <c r="DU98" s="336">
        <f t="shared" si="197"/>
        <v>0</v>
      </c>
    </row>
    <row r="99" spans="1:125" s="276" customFormat="1" ht="15.75" customHeight="1" thickTop="1" x14ac:dyDescent="0.25">
      <c r="A99" s="362" t="str">
        <f>'2.Data entry'!B99</f>
        <v>14.</v>
      </c>
      <c r="B99" s="423" t="str">
        <f>'2.Data entry'!C99</f>
        <v>Personal Computer (tower)</v>
      </c>
      <c r="C99" s="362" t="str">
        <f>'2.Data entry'!E99</f>
        <v>n.</v>
      </c>
      <c r="D99" s="405">
        <f>'2.Data entry'!F99</f>
        <v>0</v>
      </c>
      <c r="E99" s="424">
        <f>'2.Data entry'!G99*$D99</f>
        <v>0</v>
      </c>
      <c r="F99" s="424">
        <f>'2.Data entry'!H99*$D99</f>
        <v>0</v>
      </c>
      <c r="G99" s="424">
        <f>'2.Data entry'!I99*$D99</f>
        <v>0</v>
      </c>
      <c r="H99" s="407"/>
      <c r="I99" s="277"/>
      <c r="J99" s="478">
        <v>244.95244</v>
      </c>
      <c r="K99" s="476">
        <v>2.0686216999999998E-5</v>
      </c>
      <c r="L99" s="476">
        <v>48299.135999999999</v>
      </c>
      <c r="M99" s="476">
        <v>4.5321546999999998E-5</v>
      </c>
      <c r="N99" s="476">
        <v>4.6863453E-4</v>
      </c>
      <c r="O99" s="476">
        <v>0.24531968000000001</v>
      </c>
      <c r="P99" s="476">
        <v>26.803974</v>
      </c>
      <c r="Q99" s="476">
        <v>1.0015761999999999</v>
      </c>
      <c r="R99" s="476">
        <v>1.9039052000000001</v>
      </c>
      <c r="S99" s="476">
        <v>3.5067732</v>
      </c>
      <c r="T99" s="476">
        <v>0.30691266</v>
      </c>
      <c r="U99" s="476">
        <v>0.32403875999999998</v>
      </c>
      <c r="V99" s="476">
        <v>-7.0363262000000004</v>
      </c>
      <c r="W99" s="476">
        <v>0.38350567000000002</v>
      </c>
      <c r="X99" s="476">
        <v>355.14150000000001</v>
      </c>
      <c r="Y99" s="561"/>
      <c r="Z99" s="308"/>
      <c r="AA99" s="477">
        <v>4.0287809999999999E-4</v>
      </c>
      <c r="AB99" s="477">
        <v>7.3969196999999999E-11</v>
      </c>
      <c r="AC99" s="477">
        <v>7.9212426999999996E-4</v>
      </c>
      <c r="AD99" s="477">
        <v>3.6139881E-13</v>
      </c>
      <c r="AE99" s="477">
        <v>3.9286556000000003E-11</v>
      </c>
      <c r="AF99" s="477">
        <v>1.0722445E-7</v>
      </c>
      <c r="AG99" s="477">
        <v>2.5670751000000001E-5</v>
      </c>
      <c r="AH99" s="477">
        <v>1.7795671E-6</v>
      </c>
      <c r="AI99" s="477">
        <v>1.7415612000000001E-6</v>
      </c>
      <c r="AJ99" s="477">
        <v>6.9247144999999996E-6</v>
      </c>
      <c r="AK99" s="477">
        <v>1.7851651E-9</v>
      </c>
      <c r="AL99" s="477">
        <v>6.2880911000000003E-7</v>
      </c>
      <c r="AM99" s="477">
        <v>-9.4778437000000004E-10</v>
      </c>
      <c r="AN99" s="477">
        <v>1.0285188E-10</v>
      </c>
      <c r="AO99" s="477">
        <v>4.0309118000000003E-6</v>
      </c>
      <c r="AR99" s="477">
        <v>2.9446275000000001E-5</v>
      </c>
      <c r="AS99" s="477">
        <v>3.4873123000000001E-12</v>
      </c>
      <c r="AT99" s="477">
        <v>8.7213490999999996E-5</v>
      </c>
      <c r="AU99" s="477">
        <v>8.8825404999999999E-13</v>
      </c>
      <c r="AV99" s="477">
        <v>3.7816655999999999E-12</v>
      </c>
      <c r="AW99" s="477">
        <v>1.3895858E-8</v>
      </c>
      <c r="AX99" s="477">
        <v>7.5636168999999998E-6</v>
      </c>
      <c r="AY99" s="477">
        <v>3.1908316E-7</v>
      </c>
      <c r="AZ99" s="477">
        <v>2.8106572999999998E-7</v>
      </c>
      <c r="BA99" s="477">
        <v>1.2174045E-6</v>
      </c>
      <c r="BB99" s="477">
        <v>1.1668398E-8</v>
      </c>
      <c r="BC99" s="477">
        <v>1.1334960999999999E-7</v>
      </c>
      <c r="BD99" s="477">
        <v>1.0609801E-7</v>
      </c>
      <c r="BE99" s="477">
        <v>4.8975052000000002E-11</v>
      </c>
      <c r="BF99" s="477">
        <v>2.5571681000000002E-6</v>
      </c>
      <c r="BH99" s="477">
        <v>8.7498471000000007E-6</v>
      </c>
      <c r="BI99" s="477">
        <v>1.4626034E-12</v>
      </c>
      <c r="BJ99" s="477">
        <v>1.8075381E-6</v>
      </c>
      <c r="BK99" s="477">
        <v>9.6944508999999994E-15</v>
      </c>
      <c r="BL99" s="477">
        <v>1.8551251E-13</v>
      </c>
      <c r="BM99" s="477">
        <v>1.0544588E-8</v>
      </c>
      <c r="BN99" s="477">
        <v>5.0268744999999997E-7</v>
      </c>
      <c r="BO99" s="477">
        <v>2.1022747E-7</v>
      </c>
      <c r="BP99" s="477">
        <v>3.0267571999999999E-7</v>
      </c>
      <c r="BQ99" s="477">
        <v>8.2828592000000004E-7</v>
      </c>
      <c r="BR99" s="477">
        <v>4.1930043999999997E-11</v>
      </c>
      <c r="BS99" s="477">
        <v>7.4484624999999998E-8</v>
      </c>
      <c r="BT99" s="477">
        <v>1.9407395E-10</v>
      </c>
      <c r="BU99" s="477">
        <v>1.6110061E-12</v>
      </c>
      <c r="BV99" s="477">
        <v>5.7397748999999998E-8</v>
      </c>
      <c r="BW99" s="532"/>
      <c r="BX99" s="277"/>
      <c r="BY99" s="483">
        <f t="shared" si="122"/>
        <v>0</v>
      </c>
      <c r="BZ99" s="483">
        <f t="shared" si="123"/>
        <v>0</v>
      </c>
      <c r="CA99" s="483">
        <f t="shared" si="124"/>
        <v>0</v>
      </c>
      <c r="CB99" s="483">
        <f t="shared" si="125"/>
        <v>0</v>
      </c>
      <c r="CC99" s="483">
        <f t="shared" si="126"/>
        <v>0</v>
      </c>
      <c r="CD99" s="483">
        <f t="shared" si="127"/>
        <v>0</v>
      </c>
      <c r="CE99" s="483">
        <f t="shared" si="128"/>
        <v>0</v>
      </c>
      <c r="CF99" s="483">
        <f t="shared" si="129"/>
        <v>0</v>
      </c>
      <c r="CG99" s="483">
        <f t="shared" si="130"/>
        <v>0</v>
      </c>
      <c r="CH99" s="483">
        <f t="shared" si="131"/>
        <v>0</v>
      </c>
      <c r="CI99" s="483">
        <f t="shared" si="132"/>
        <v>0</v>
      </c>
      <c r="CJ99" s="483">
        <f t="shared" si="133"/>
        <v>0</v>
      </c>
      <c r="CK99" s="483">
        <f t="shared" si="134"/>
        <v>0</v>
      </c>
      <c r="CL99" s="483">
        <f t="shared" si="135"/>
        <v>0</v>
      </c>
      <c r="CM99" s="483">
        <f t="shared" si="136"/>
        <v>0</v>
      </c>
      <c r="CN99" s="483"/>
      <c r="CO99" s="483"/>
      <c r="CP99" s="483">
        <f>($E99*AA99)+($F99*AR99)+($G99*BH99)</f>
        <v>0</v>
      </c>
      <c r="CQ99" s="483">
        <f t="shared" si="154"/>
        <v>0</v>
      </c>
      <c r="CR99" s="483">
        <f t="shared" si="155"/>
        <v>0</v>
      </c>
      <c r="CS99" s="483">
        <f t="shared" si="156"/>
        <v>0</v>
      </c>
      <c r="CT99" s="483">
        <f t="shared" si="157"/>
        <v>0</v>
      </c>
      <c r="CU99" s="483">
        <f t="shared" si="158"/>
        <v>0</v>
      </c>
      <c r="CV99" s="483">
        <f t="shared" si="159"/>
        <v>0</v>
      </c>
      <c r="CW99" s="483">
        <f t="shared" si="160"/>
        <v>0</v>
      </c>
      <c r="CX99" s="483">
        <f t="shared" si="161"/>
        <v>0</v>
      </c>
      <c r="CY99" s="483">
        <f t="shared" si="162"/>
        <v>0</v>
      </c>
      <c r="CZ99" s="483">
        <f t="shared" si="163"/>
        <v>0</v>
      </c>
      <c r="DA99" s="483">
        <f t="shared" si="164"/>
        <v>0</v>
      </c>
      <c r="DB99" s="483">
        <f t="shared" si="165"/>
        <v>0</v>
      </c>
      <c r="DC99" s="483">
        <f t="shared" si="166"/>
        <v>0</v>
      </c>
      <c r="DD99" s="483">
        <f t="shared" si="167"/>
        <v>0</v>
      </c>
      <c r="DE99" s="483"/>
      <c r="DF99" s="484"/>
      <c r="DG99" s="483">
        <f t="shared" si="107"/>
        <v>0</v>
      </c>
      <c r="DH99" s="483">
        <f t="shared" si="108"/>
        <v>0</v>
      </c>
      <c r="DI99" s="483">
        <f t="shared" si="109"/>
        <v>0</v>
      </c>
      <c r="DJ99" s="483">
        <f t="shared" si="110"/>
        <v>0</v>
      </c>
      <c r="DK99" s="483">
        <f t="shared" si="111"/>
        <v>0</v>
      </c>
      <c r="DL99" s="483">
        <f t="shared" si="112"/>
        <v>0</v>
      </c>
      <c r="DM99" s="483">
        <f t="shared" si="113"/>
        <v>0</v>
      </c>
      <c r="DN99" s="483">
        <f t="shared" si="114"/>
        <v>0</v>
      </c>
      <c r="DO99" s="483">
        <f t="shared" si="115"/>
        <v>0</v>
      </c>
      <c r="DP99" s="483">
        <f t="shared" si="116"/>
        <v>0</v>
      </c>
      <c r="DQ99" s="483">
        <f t="shared" si="117"/>
        <v>0</v>
      </c>
      <c r="DR99" s="483">
        <f t="shared" si="118"/>
        <v>0</v>
      </c>
      <c r="DS99" s="483">
        <f t="shared" si="119"/>
        <v>0</v>
      </c>
      <c r="DT99" s="483">
        <f t="shared" si="120"/>
        <v>0</v>
      </c>
      <c r="DU99" s="483">
        <f t="shared" si="121"/>
        <v>0</v>
      </c>
    </row>
    <row r="100" spans="1:125" s="166" customFormat="1" ht="15.75" customHeight="1" x14ac:dyDescent="0.25">
      <c r="A100" s="165">
        <f>'2.Data entry'!B100</f>
        <v>0</v>
      </c>
      <c r="B100" s="303" t="str">
        <f>'2.Data entry'!C100</f>
        <v>Laptop computer</v>
      </c>
      <c r="C100" s="165" t="str">
        <f>'2.Data entry'!E100</f>
        <v>n.</v>
      </c>
      <c r="D100" s="304">
        <f>'2.Data entry'!F100</f>
        <v>0</v>
      </c>
      <c r="E100" s="329">
        <f>'2.Data entry'!G100*$D100</f>
        <v>0</v>
      </c>
      <c r="F100" s="329">
        <f>'2.Data entry'!H100*$D100</f>
        <v>0</v>
      </c>
      <c r="G100" s="329">
        <f>'2.Data entry'!I100*$D100</f>
        <v>0</v>
      </c>
      <c r="H100" s="306"/>
      <c r="I100" s="262"/>
      <c r="J100" s="476">
        <v>176.81754000000001</v>
      </c>
      <c r="K100" s="476">
        <v>1.4246114000000001E-5</v>
      </c>
      <c r="L100" s="476">
        <v>30459.525000000001</v>
      </c>
      <c r="M100" s="476">
        <v>1.9851188000000001E-5</v>
      </c>
      <c r="N100" s="476">
        <v>2.9249701999999999E-4</v>
      </c>
      <c r="O100" s="476">
        <v>0.22047899000000001</v>
      </c>
      <c r="P100" s="476">
        <v>17.163820000000001</v>
      </c>
      <c r="Q100" s="476">
        <v>0.65252074999999998</v>
      </c>
      <c r="R100" s="476">
        <v>1.2558969</v>
      </c>
      <c r="S100" s="476">
        <v>2.3989185000000002</v>
      </c>
      <c r="T100" s="476">
        <v>0.20110373000000001</v>
      </c>
      <c r="U100" s="476">
        <v>0.28066223000000001</v>
      </c>
      <c r="V100" s="476">
        <v>-2.5245565999999999</v>
      </c>
      <c r="W100" s="476">
        <v>7.0368911000000006E-2</v>
      </c>
      <c r="X100" s="476">
        <v>229.28027</v>
      </c>
      <c r="Y100" s="307"/>
      <c r="Z100" s="308"/>
      <c r="AA100" s="478">
        <v>4.0287809999999999E-4</v>
      </c>
      <c r="AB100" s="478">
        <v>7.3969196999999999E-11</v>
      </c>
      <c r="AC100" s="478">
        <v>7.9212426999999996E-4</v>
      </c>
      <c r="AD100" s="478">
        <v>3.6139881E-13</v>
      </c>
      <c r="AE100" s="478">
        <v>3.9286556000000003E-11</v>
      </c>
      <c r="AF100" s="478">
        <v>1.0722445E-7</v>
      </c>
      <c r="AG100" s="478">
        <v>2.5670751000000001E-5</v>
      </c>
      <c r="AH100" s="478">
        <v>1.7795671E-6</v>
      </c>
      <c r="AI100" s="478">
        <v>1.7415612000000001E-6</v>
      </c>
      <c r="AJ100" s="478">
        <v>6.9247144999999996E-6</v>
      </c>
      <c r="AK100" s="478">
        <v>1.7851651E-9</v>
      </c>
      <c r="AL100" s="478">
        <v>6.2880911000000003E-7</v>
      </c>
      <c r="AM100" s="478">
        <v>-9.4778437000000004E-10</v>
      </c>
      <c r="AN100" s="478">
        <v>1.0285188E-10</v>
      </c>
      <c r="AO100" s="478">
        <v>4.0309118000000003E-6</v>
      </c>
      <c r="AR100" s="478">
        <v>2.9446275000000001E-5</v>
      </c>
      <c r="AS100" s="478">
        <v>3.4873123000000001E-12</v>
      </c>
      <c r="AT100" s="478">
        <v>8.7213490999999996E-5</v>
      </c>
      <c r="AU100" s="478">
        <v>8.8825404999999999E-13</v>
      </c>
      <c r="AV100" s="478">
        <v>3.7816655999999999E-12</v>
      </c>
      <c r="AW100" s="478">
        <v>1.3895858E-8</v>
      </c>
      <c r="AX100" s="478">
        <v>7.5636168999999998E-6</v>
      </c>
      <c r="AY100" s="478">
        <v>3.1908316E-7</v>
      </c>
      <c r="AZ100" s="478">
        <v>2.8106572999999998E-7</v>
      </c>
      <c r="BA100" s="478">
        <v>1.2174045E-6</v>
      </c>
      <c r="BB100" s="478">
        <v>1.1668398E-8</v>
      </c>
      <c r="BC100" s="478">
        <v>1.1334960999999999E-7</v>
      </c>
      <c r="BD100" s="478">
        <v>1.0609801E-7</v>
      </c>
      <c r="BE100" s="478">
        <v>4.8975052000000002E-11</v>
      </c>
      <c r="BF100" s="478">
        <v>2.5571681000000002E-6</v>
      </c>
      <c r="BH100" s="478">
        <v>8.7498471000000007E-6</v>
      </c>
      <c r="BI100" s="478">
        <v>1.4626034E-12</v>
      </c>
      <c r="BJ100" s="478">
        <v>1.8075381E-6</v>
      </c>
      <c r="BK100" s="478">
        <v>9.6944508999999994E-15</v>
      </c>
      <c r="BL100" s="478">
        <v>1.8551251E-13</v>
      </c>
      <c r="BM100" s="478">
        <v>1.0544588E-8</v>
      </c>
      <c r="BN100" s="478">
        <v>5.0268744999999997E-7</v>
      </c>
      <c r="BO100" s="478">
        <v>2.1022747E-7</v>
      </c>
      <c r="BP100" s="478">
        <v>3.0267571999999999E-7</v>
      </c>
      <c r="BQ100" s="478">
        <v>8.2828592000000004E-7</v>
      </c>
      <c r="BR100" s="478">
        <v>4.1930043999999997E-11</v>
      </c>
      <c r="BS100" s="478">
        <v>7.4484624999999998E-8</v>
      </c>
      <c r="BT100" s="478">
        <v>1.9407395E-10</v>
      </c>
      <c r="BU100" s="478">
        <v>1.6110061E-12</v>
      </c>
      <c r="BV100" s="478">
        <v>5.7397748999999998E-8</v>
      </c>
      <c r="BW100" s="533"/>
      <c r="BX100" s="262"/>
      <c r="BY100" s="336">
        <f t="shared" si="122"/>
        <v>0</v>
      </c>
      <c r="BZ100" s="336">
        <f t="shared" si="123"/>
        <v>0</v>
      </c>
      <c r="CA100" s="336">
        <f t="shared" si="124"/>
        <v>0</v>
      </c>
      <c r="CB100" s="336">
        <f t="shared" si="125"/>
        <v>0</v>
      </c>
      <c r="CC100" s="336">
        <f t="shared" si="126"/>
        <v>0</v>
      </c>
      <c r="CD100" s="336">
        <f t="shared" si="127"/>
        <v>0</v>
      </c>
      <c r="CE100" s="336">
        <f t="shared" si="128"/>
        <v>0</v>
      </c>
      <c r="CF100" s="336">
        <f t="shared" si="129"/>
        <v>0</v>
      </c>
      <c r="CG100" s="336">
        <f t="shared" si="130"/>
        <v>0</v>
      </c>
      <c r="CH100" s="336">
        <f t="shared" si="131"/>
        <v>0</v>
      </c>
      <c r="CI100" s="336">
        <f t="shared" si="132"/>
        <v>0</v>
      </c>
      <c r="CJ100" s="336">
        <f t="shared" si="133"/>
        <v>0</v>
      </c>
      <c r="CK100" s="336">
        <f t="shared" si="134"/>
        <v>0</v>
      </c>
      <c r="CL100" s="336">
        <f t="shared" si="135"/>
        <v>0</v>
      </c>
      <c r="CM100" s="336">
        <f t="shared" si="136"/>
        <v>0</v>
      </c>
      <c r="CN100" s="336"/>
      <c r="CO100" s="336"/>
      <c r="CP100" s="336">
        <f t="shared" ref="CP100:CP107" si="210">($E100*AA100)+($F100*AR100)+($G100*BH100)</f>
        <v>0</v>
      </c>
      <c r="CQ100" s="336">
        <f t="shared" ref="CQ100:CQ108" si="211">($E100*AB100)+($F100*AS100)+($G100*BI100)</f>
        <v>0</v>
      </c>
      <c r="CR100" s="336">
        <f t="shared" ref="CR100:CR108" si="212">($E100*AC100)+($F100*AT100)+($G100*BJ100)</f>
        <v>0</v>
      </c>
      <c r="CS100" s="336">
        <f t="shared" ref="CS100:CS108" si="213">($E100*AD100)+($F100*AU100)+($G100*BK100)</f>
        <v>0</v>
      </c>
      <c r="CT100" s="336">
        <f t="shared" ref="CT100:CT108" si="214">($E100*AE100)+($F100*AV100)+($G100*BL100)</f>
        <v>0</v>
      </c>
      <c r="CU100" s="336">
        <f t="shared" ref="CU100:CU108" si="215">($E100*AF100)+($F100*AW100)+($G100*BM100)</f>
        <v>0</v>
      </c>
      <c r="CV100" s="336">
        <f t="shared" ref="CV100:CV108" si="216">($E100*AG100)+($F100*AX100)+($G100*BN100)</f>
        <v>0</v>
      </c>
      <c r="CW100" s="336">
        <f t="shared" ref="CW100:CW108" si="217">($E100*AH100)+($F100*AY100)+($G100*BO100)</f>
        <v>0</v>
      </c>
      <c r="CX100" s="336">
        <f t="shared" ref="CX100:CX108" si="218">($E100*AI100)+($F100*AZ100)+($G100*BP100)</f>
        <v>0</v>
      </c>
      <c r="CY100" s="336">
        <f t="shared" ref="CY100:CY108" si="219">($E100*AJ100)+($F100*BA100)+($G100*BQ100)</f>
        <v>0</v>
      </c>
      <c r="CZ100" s="336">
        <f t="shared" ref="CZ100:CZ108" si="220">($E100*AK100)+($F100*BB100)+($G100*BR100)</f>
        <v>0</v>
      </c>
      <c r="DA100" s="336">
        <f t="shared" ref="DA100:DA108" si="221">($E100*AL100)+($F100*BC100)+($G100*BS100)</f>
        <v>0</v>
      </c>
      <c r="DB100" s="336">
        <f t="shared" ref="DB100:DB108" si="222">($E100*AM100)+($F100*BD100)+($G100*BT100)</f>
        <v>0</v>
      </c>
      <c r="DC100" s="336">
        <f t="shared" ref="DC100:DC108" si="223">($E100*AN100)+($F100*BE100)+($G100*BU100)</f>
        <v>0</v>
      </c>
      <c r="DD100" s="336">
        <f t="shared" ref="DD100:DD108" si="224">($E100*AO100)+($F100*BF100)+($G100*BV100)</f>
        <v>0</v>
      </c>
      <c r="DE100" s="336"/>
      <c r="DF100" s="480"/>
      <c r="DG100" s="336">
        <f t="shared" si="107"/>
        <v>0</v>
      </c>
      <c r="DH100" s="336">
        <f t="shared" si="108"/>
        <v>0</v>
      </c>
      <c r="DI100" s="336">
        <f t="shared" si="109"/>
        <v>0</v>
      </c>
      <c r="DJ100" s="336">
        <f t="shared" si="110"/>
        <v>0</v>
      </c>
      <c r="DK100" s="336">
        <f t="shared" si="111"/>
        <v>0</v>
      </c>
      <c r="DL100" s="336">
        <f t="shared" si="112"/>
        <v>0</v>
      </c>
      <c r="DM100" s="336">
        <f t="shared" si="113"/>
        <v>0</v>
      </c>
      <c r="DN100" s="336">
        <f t="shared" si="114"/>
        <v>0</v>
      </c>
      <c r="DO100" s="336">
        <f t="shared" si="115"/>
        <v>0</v>
      </c>
      <c r="DP100" s="336">
        <f t="shared" si="116"/>
        <v>0</v>
      </c>
      <c r="DQ100" s="336">
        <f t="shared" si="117"/>
        <v>0</v>
      </c>
      <c r="DR100" s="336">
        <f t="shared" si="118"/>
        <v>0</v>
      </c>
      <c r="DS100" s="336">
        <f t="shared" si="119"/>
        <v>0</v>
      </c>
      <c r="DT100" s="336">
        <f t="shared" si="120"/>
        <v>0</v>
      </c>
      <c r="DU100" s="336">
        <f t="shared" si="121"/>
        <v>0</v>
      </c>
    </row>
    <row r="101" spans="1:125" s="166" customFormat="1" ht="15.75" customHeight="1" x14ac:dyDescent="0.25">
      <c r="A101" s="165">
        <f>'2.Data entry'!B101</f>
        <v>0</v>
      </c>
      <c r="B101" s="303" t="str">
        <f>'2.Data entry'!C101</f>
        <v>Digital screen (for PC or TV or blackboard)</v>
      </c>
      <c r="C101" s="165" t="str">
        <f>'2.Data entry'!E101</f>
        <v>n.</v>
      </c>
      <c r="D101" s="304">
        <f>'2.Data entry'!F101</f>
        <v>0</v>
      </c>
      <c r="E101" s="329">
        <f>'2.Data entry'!G101*$D101</f>
        <v>0</v>
      </c>
      <c r="F101" s="329">
        <f>'2.Data entry'!H101*$D101</f>
        <v>0</v>
      </c>
      <c r="G101" s="329">
        <f>'2.Data entry'!I101*$D101</f>
        <v>0</v>
      </c>
      <c r="H101" s="306"/>
      <c r="I101" s="262"/>
      <c r="J101" s="476">
        <v>384.84001000000001</v>
      </c>
      <c r="K101" s="476">
        <v>2.5266346000000002E-5</v>
      </c>
      <c r="L101" s="476">
        <v>47091.252</v>
      </c>
      <c r="M101" s="476">
        <v>3.8648722000000002E-5</v>
      </c>
      <c r="N101" s="476">
        <v>4.8205251999999999E-4</v>
      </c>
      <c r="O101" s="476">
        <v>0.34843759000000002</v>
      </c>
      <c r="P101" s="476">
        <v>36.603670999999999</v>
      </c>
      <c r="Q101" s="476">
        <v>1.4798281</v>
      </c>
      <c r="R101" s="476">
        <v>2.8875601999999998</v>
      </c>
      <c r="S101" s="476">
        <v>6.3983448000000003</v>
      </c>
      <c r="T101" s="476">
        <v>0.34880238000000002</v>
      </c>
      <c r="U101" s="476">
        <v>1.5413602</v>
      </c>
      <c r="V101" s="476">
        <v>-8.1348068999999992</v>
      </c>
      <c r="W101" s="476">
        <v>0.13402133999999999</v>
      </c>
      <c r="X101" s="476">
        <v>716.72361000000001</v>
      </c>
      <c r="Y101" s="307"/>
      <c r="Z101" s="308"/>
      <c r="AA101" s="478">
        <v>4.0287809999999999E-4</v>
      </c>
      <c r="AB101" s="478">
        <v>7.3969196999999999E-11</v>
      </c>
      <c r="AC101" s="478">
        <v>7.9212426999999996E-4</v>
      </c>
      <c r="AD101" s="478">
        <v>3.6139881E-13</v>
      </c>
      <c r="AE101" s="478">
        <v>3.9286556000000003E-11</v>
      </c>
      <c r="AF101" s="478">
        <v>1.0722445E-7</v>
      </c>
      <c r="AG101" s="478">
        <v>2.5670751000000001E-5</v>
      </c>
      <c r="AH101" s="478">
        <v>1.7795671E-6</v>
      </c>
      <c r="AI101" s="478">
        <v>1.7415612000000001E-6</v>
      </c>
      <c r="AJ101" s="478">
        <v>6.9247144999999996E-6</v>
      </c>
      <c r="AK101" s="478">
        <v>1.7851651E-9</v>
      </c>
      <c r="AL101" s="478">
        <v>6.2880911000000003E-7</v>
      </c>
      <c r="AM101" s="478">
        <v>-9.4778437000000004E-10</v>
      </c>
      <c r="AN101" s="478">
        <v>1.0285188E-10</v>
      </c>
      <c r="AO101" s="478">
        <v>4.0309118000000003E-6</v>
      </c>
      <c r="AR101" s="478">
        <v>2.9446275000000001E-5</v>
      </c>
      <c r="AS101" s="478">
        <v>3.4873123000000001E-12</v>
      </c>
      <c r="AT101" s="478">
        <v>8.7213490999999996E-5</v>
      </c>
      <c r="AU101" s="478">
        <v>8.8825404999999999E-13</v>
      </c>
      <c r="AV101" s="478">
        <v>3.7816655999999999E-12</v>
      </c>
      <c r="AW101" s="478">
        <v>1.3895858E-8</v>
      </c>
      <c r="AX101" s="478">
        <v>7.5636168999999998E-6</v>
      </c>
      <c r="AY101" s="478">
        <v>3.1908316E-7</v>
      </c>
      <c r="AZ101" s="478">
        <v>2.8106572999999998E-7</v>
      </c>
      <c r="BA101" s="478">
        <v>1.2174045E-6</v>
      </c>
      <c r="BB101" s="478">
        <v>1.1668398E-8</v>
      </c>
      <c r="BC101" s="478">
        <v>1.1334960999999999E-7</v>
      </c>
      <c r="BD101" s="478">
        <v>1.0609801E-7</v>
      </c>
      <c r="BE101" s="478">
        <v>4.8975052000000002E-11</v>
      </c>
      <c r="BF101" s="478">
        <v>2.5571681000000002E-6</v>
      </c>
      <c r="BH101" s="478">
        <v>8.7498471000000007E-6</v>
      </c>
      <c r="BI101" s="478">
        <v>1.4626034E-12</v>
      </c>
      <c r="BJ101" s="478">
        <v>1.8075381E-6</v>
      </c>
      <c r="BK101" s="478">
        <v>9.6944508999999994E-15</v>
      </c>
      <c r="BL101" s="478">
        <v>1.8551251E-13</v>
      </c>
      <c r="BM101" s="478">
        <v>1.0544588E-8</v>
      </c>
      <c r="BN101" s="478">
        <v>5.0268744999999997E-7</v>
      </c>
      <c r="BO101" s="478">
        <v>2.1022747E-7</v>
      </c>
      <c r="BP101" s="478">
        <v>3.0267571999999999E-7</v>
      </c>
      <c r="BQ101" s="478">
        <v>8.2828592000000004E-7</v>
      </c>
      <c r="BR101" s="478">
        <v>4.1930043999999997E-11</v>
      </c>
      <c r="BS101" s="478">
        <v>7.4484624999999998E-8</v>
      </c>
      <c r="BT101" s="478">
        <v>1.9407395E-10</v>
      </c>
      <c r="BU101" s="478">
        <v>1.6110061E-12</v>
      </c>
      <c r="BV101" s="478">
        <v>5.7397748999999998E-8</v>
      </c>
      <c r="BW101" s="533"/>
      <c r="BX101" s="262"/>
      <c r="BY101" s="336">
        <f t="shared" si="122"/>
        <v>0</v>
      </c>
      <c r="BZ101" s="336">
        <f t="shared" si="123"/>
        <v>0</v>
      </c>
      <c r="CA101" s="336">
        <f t="shared" si="124"/>
        <v>0</v>
      </c>
      <c r="CB101" s="336">
        <f t="shared" si="125"/>
        <v>0</v>
      </c>
      <c r="CC101" s="336">
        <f t="shared" si="126"/>
        <v>0</v>
      </c>
      <c r="CD101" s="336">
        <f t="shared" si="127"/>
        <v>0</v>
      </c>
      <c r="CE101" s="336">
        <f t="shared" si="128"/>
        <v>0</v>
      </c>
      <c r="CF101" s="336">
        <f t="shared" si="129"/>
        <v>0</v>
      </c>
      <c r="CG101" s="336">
        <f t="shared" si="130"/>
        <v>0</v>
      </c>
      <c r="CH101" s="336">
        <f t="shared" si="131"/>
        <v>0</v>
      </c>
      <c r="CI101" s="336">
        <f t="shared" si="132"/>
        <v>0</v>
      </c>
      <c r="CJ101" s="336">
        <f t="shared" si="133"/>
        <v>0</v>
      </c>
      <c r="CK101" s="336">
        <f t="shared" si="134"/>
        <v>0</v>
      </c>
      <c r="CL101" s="336">
        <f t="shared" si="135"/>
        <v>0</v>
      </c>
      <c r="CM101" s="336">
        <f t="shared" si="136"/>
        <v>0</v>
      </c>
      <c r="CN101" s="336"/>
      <c r="CO101" s="336"/>
      <c r="CP101" s="336">
        <f t="shared" si="210"/>
        <v>0</v>
      </c>
      <c r="CQ101" s="336">
        <f t="shared" si="211"/>
        <v>0</v>
      </c>
      <c r="CR101" s="336">
        <f t="shared" si="212"/>
        <v>0</v>
      </c>
      <c r="CS101" s="336">
        <f t="shared" si="213"/>
        <v>0</v>
      </c>
      <c r="CT101" s="336">
        <f t="shared" si="214"/>
        <v>0</v>
      </c>
      <c r="CU101" s="336">
        <f t="shared" si="215"/>
        <v>0</v>
      </c>
      <c r="CV101" s="336">
        <f t="shared" si="216"/>
        <v>0</v>
      </c>
      <c r="CW101" s="336">
        <f t="shared" si="217"/>
        <v>0</v>
      </c>
      <c r="CX101" s="336">
        <f t="shared" si="218"/>
        <v>0</v>
      </c>
      <c r="CY101" s="336">
        <f t="shared" si="219"/>
        <v>0</v>
      </c>
      <c r="CZ101" s="336">
        <f t="shared" si="220"/>
        <v>0</v>
      </c>
      <c r="DA101" s="336">
        <f t="shared" si="221"/>
        <v>0</v>
      </c>
      <c r="DB101" s="336">
        <f t="shared" si="222"/>
        <v>0</v>
      </c>
      <c r="DC101" s="336">
        <f t="shared" si="223"/>
        <v>0</v>
      </c>
      <c r="DD101" s="336">
        <f t="shared" si="224"/>
        <v>0</v>
      </c>
      <c r="DE101" s="336"/>
      <c r="DF101" s="480"/>
      <c r="DG101" s="336">
        <f t="shared" si="107"/>
        <v>0</v>
      </c>
      <c r="DH101" s="336">
        <f t="shared" si="108"/>
        <v>0</v>
      </c>
      <c r="DI101" s="336">
        <f t="shared" si="109"/>
        <v>0</v>
      </c>
      <c r="DJ101" s="336">
        <f t="shared" si="110"/>
        <v>0</v>
      </c>
      <c r="DK101" s="336">
        <f t="shared" si="111"/>
        <v>0</v>
      </c>
      <c r="DL101" s="336">
        <f t="shared" si="112"/>
        <v>0</v>
      </c>
      <c r="DM101" s="336">
        <f t="shared" si="113"/>
        <v>0</v>
      </c>
      <c r="DN101" s="336">
        <f t="shared" si="114"/>
        <v>0</v>
      </c>
      <c r="DO101" s="336">
        <f t="shared" si="115"/>
        <v>0</v>
      </c>
      <c r="DP101" s="336">
        <f t="shared" si="116"/>
        <v>0</v>
      </c>
      <c r="DQ101" s="336">
        <f t="shared" si="117"/>
        <v>0</v>
      </c>
      <c r="DR101" s="336">
        <f t="shared" si="118"/>
        <v>0</v>
      </c>
      <c r="DS101" s="336">
        <f t="shared" si="119"/>
        <v>0</v>
      </c>
      <c r="DT101" s="336">
        <f t="shared" si="120"/>
        <v>0</v>
      </c>
      <c r="DU101" s="336">
        <f t="shared" si="121"/>
        <v>0</v>
      </c>
    </row>
    <row r="102" spans="1:125" s="166" customFormat="1" ht="15.75" customHeight="1" x14ac:dyDescent="0.25">
      <c r="A102" s="165">
        <f>'2.Data entry'!B102</f>
        <v>0</v>
      </c>
      <c r="B102" s="303" t="str">
        <f>'2.Data entry'!C102</f>
        <v>Multifunction printer (copier - scanner - fax)</v>
      </c>
      <c r="C102" s="165" t="str">
        <f>'2.Data entry'!E102</f>
        <v>n.</v>
      </c>
      <c r="D102" s="304">
        <f>'2.Data entry'!F102</f>
        <v>0</v>
      </c>
      <c r="E102" s="329">
        <f>'2.Data entry'!G102*$D102</f>
        <v>0</v>
      </c>
      <c r="F102" s="329">
        <f>'2.Data entry'!H102*$D102</f>
        <v>0</v>
      </c>
      <c r="G102" s="329">
        <f>'2.Data entry'!I102*$D102</f>
        <v>0</v>
      </c>
      <c r="H102" s="306"/>
      <c r="I102" s="262"/>
      <c r="J102" s="476">
        <v>61.862119</v>
      </c>
      <c r="K102" s="476">
        <v>2.3365877000000001E-6</v>
      </c>
      <c r="L102" s="476">
        <v>10550.173000000001</v>
      </c>
      <c r="M102" s="476">
        <v>9.5710444000000005E-6</v>
      </c>
      <c r="N102" s="476">
        <v>6.5445154999999998E-5</v>
      </c>
      <c r="O102" s="476">
        <v>6.8655221000000002E-2</v>
      </c>
      <c r="P102" s="476">
        <v>3.3074981000000001</v>
      </c>
      <c r="Q102" s="476">
        <v>0.19129973</v>
      </c>
      <c r="R102" s="476">
        <v>0.41035318999999998</v>
      </c>
      <c r="S102" s="476">
        <v>0.60302385999999997</v>
      </c>
      <c r="T102" s="476">
        <v>3.5614727999999998E-2</v>
      </c>
      <c r="U102" s="476">
        <v>5.5700817999999999E-2</v>
      </c>
      <c r="V102" s="476">
        <v>-1.3613465</v>
      </c>
      <c r="W102" s="476">
        <v>3.0919013999999999E-3</v>
      </c>
      <c r="X102" s="476">
        <v>59.491337999999999</v>
      </c>
      <c r="Y102" s="307"/>
      <c r="Z102" s="308"/>
      <c r="AA102" s="478">
        <v>4.0287809999999999E-4</v>
      </c>
      <c r="AB102" s="478">
        <v>7.3969196999999999E-11</v>
      </c>
      <c r="AC102" s="478">
        <v>7.9212426999999996E-4</v>
      </c>
      <c r="AD102" s="478">
        <v>3.6139881E-13</v>
      </c>
      <c r="AE102" s="478">
        <v>3.9286556000000003E-11</v>
      </c>
      <c r="AF102" s="478">
        <v>1.0722445E-7</v>
      </c>
      <c r="AG102" s="478">
        <v>2.5670751000000001E-5</v>
      </c>
      <c r="AH102" s="478">
        <v>1.7795671E-6</v>
      </c>
      <c r="AI102" s="478">
        <v>1.7415612000000001E-6</v>
      </c>
      <c r="AJ102" s="478">
        <v>6.9247144999999996E-6</v>
      </c>
      <c r="AK102" s="478">
        <v>1.7851651E-9</v>
      </c>
      <c r="AL102" s="478">
        <v>6.2880911000000003E-7</v>
      </c>
      <c r="AM102" s="478">
        <v>-9.4778437000000004E-10</v>
      </c>
      <c r="AN102" s="478">
        <v>1.0285188E-10</v>
      </c>
      <c r="AO102" s="478">
        <v>4.0309118000000003E-6</v>
      </c>
      <c r="AR102" s="478">
        <v>2.9446275000000001E-5</v>
      </c>
      <c r="AS102" s="478">
        <v>3.4873123000000001E-12</v>
      </c>
      <c r="AT102" s="478">
        <v>8.7213490999999996E-5</v>
      </c>
      <c r="AU102" s="478">
        <v>8.8825404999999999E-13</v>
      </c>
      <c r="AV102" s="478">
        <v>3.7816655999999999E-12</v>
      </c>
      <c r="AW102" s="478">
        <v>1.3895858E-8</v>
      </c>
      <c r="AX102" s="478">
        <v>7.5636168999999998E-6</v>
      </c>
      <c r="AY102" s="478">
        <v>3.1908316E-7</v>
      </c>
      <c r="AZ102" s="478">
        <v>2.8106572999999998E-7</v>
      </c>
      <c r="BA102" s="478">
        <v>1.2174045E-6</v>
      </c>
      <c r="BB102" s="478">
        <v>1.1668398E-8</v>
      </c>
      <c r="BC102" s="478">
        <v>1.1334960999999999E-7</v>
      </c>
      <c r="BD102" s="478">
        <v>1.0609801E-7</v>
      </c>
      <c r="BE102" s="478">
        <v>4.8975052000000002E-11</v>
      </c>
      <c r="BF102" s="478">
        <v>2.5571681000000002E-6</v>
      </c>
      <c r="BH102" s="478">
        <v>8.7498471000000007E-6</v>
      </c>
      <c r="BI102" s="478">
        <v>1.4626034E-12</v>
      </c>
      <c r="BJ102" s="478">
        <v>1.8075381E-6</v>
      </c>
      <c r="BK102" s="478">
        <v>9.6944508999999994E-15</v>
      </c>
      <c r="BL102" s="478">
        <v>1.8551251E-13</v>
      </c>
      <c r="BM102" s="478">
        <v>1.0544588E-8</v>
      </c>
      <c r="BN102" s="478">
        <v>5.0268744999999997E-7</v>
      </c>
      <c r="BO102" s="478">
        <v>2.1022747E-7</v>
      </c>
      <c r="BP102" s="478">
        <v>3.0267571999999999E-7</v>
      </c>
      <c r="BQ102" s="478">
        <v>8.2828592000000004E-7</v>
      </c>
      <c r="BR102" s="478">
        <v>4.1930043999999997E-11</v>
      </c>
      <c r="BS102" s="478">
        <v>7.4484624999999998E-8</v>
      </c>
      <c r="BT102" s="478">
        <v>1.9407395E-10</v>
      </c>
      <c r="BU102" s="478">
        <v>1.6110061E-12</v>
      </c>
      <c r="BV102" s="478">
        <v>5.7397748999999998E-8</v>
      </c>
      <c r="BW102" s="533"/>
      <c r="BX102" s="262"/>
      <c r="BY102" s="336">
        <f t="shared" si="122"/>
        <v>0</v>
      </c>
      <c r="BZ102" s="336">
        <f t="shared" si="123"/>
        <v>0</v>
      </c>
      <c r="CA102" s="336">
        <f t="shared" si="124"/>
        <v>0</v>
      </c>
      <c r="CB102" s="336">
        <f t="shared" si="125"/>
        <v>0</v>
      </c>
      <c r="CC102" s="336">
        <f t="shared" si="126"/>
        <v>0</v>
      </c>
      <c r="CD102" s="336">
        <f t="shared" si="127"/>
        <v>0</v>
      </c>
      <c r="CE102" s="336">
        <f t="shared" si="128"/>
        <v>0</v>
      </c>
      <c r="CF102" s="336">
        <f t="shared" si="129"/>
        <v>0</v>
      </c>
      <c r="CG102" s="336">
        <f t="shared" si="130"/>
        <v>0</v>
      </c>
      <c r="CH102" s="336">
        <f t="shared" si="131"/>
        <v>0</v>
      </c>
      <c r="CI102" s="336">
        <f t="shared" si="132"/>
        <v>0</v>
      </c>
      <c r="CJ102" s="336">
        <f t="shared" si="133"/>
        <v>0</v>
      </c>
      <c r="CK102" s="336">
        <f t="shared" si="134"/>
        <v>0</v>
      </c>
      <c r="CL102" s="336">
        <f t="shared" si="135"/>
        <v>0</v>
      </c>
      <c r="CM102" s="336">
        <f t="shared" si="136"/>
        <v>0</v>
      </c>
      <c r="CN102" s="336"/>
      <c r="CO102" s="336"/>
      <c r="CP102" s="336">
        <f t="shared" si="210"/>
        <v>0</v>
      </c>
      <c r="CQ102" s="336">
        <f t="shared" si="211"/>
        <v>0</v>
      </c>
      <c r="CR102" s="336">
        <f t="shared" si="212"/>
        <v>0</v>
      </c>
      <c r="CS102" s="336">
        <f t="shared" si="213"/>
        <v>0</v>
      </c>
      <c r="CT102" s="336">
        <f t="shared" si="214"/>
        <v>0</v>
      </c>
      <c r="CU102" s="336">
        <f t="shared" si="215"/>
        <v>0</v>
      </c>
      <c r="CV102" s="336">
        <f t="shared" si="216"/>
        <v>0</v>
      </c>
      <c r="CW102" s="336">
        <f t="shared" si="217"/>
        <v>0</v>
      </c>
      <c r="CX102" s="336">
        <f t="shared" si="218"/>
        <v>0</v>
      </c>
      <c r="CY102" s="336">
        <f t="shared" si="219"/>
        <v>0</v>
      </c>
      <c r="CZ102" s="336">
        <f t="shared" si="220"/>
        <v>0</v>
      </c>
      <c r="DA102" s="336">
        <f t="shared" si="221"/>
        <v>0</v>
      </c>
      <c r="DB102" s="336">
        <f t="shared" si="222"/>
        <v>0</v>
      </c>
      <c r="DC102" s="336">
        <f t="shared" si="223"/>
        <v>0</v>
      </c>
      <c r="DD102" s="336">
        <f t="shared" si="224"/>
        <v>0</v>
      </c>
      <c r="DE102" s="336"/>
      <c r="DF102" s="480"/>
      <c r="DG102" s="336">
        <f t="shared" si="107"/>
        <v>0</v>
      </c>
      <c r="DH102" s="336">
        <f t="shared" si="108"/>
        <v>0</v>
      </c>
      <c r="DI102" s="336">
        <f t="shared" si="109"/>
        <v>0</v>
      </c>
      <c r="DJ102" s="336">
        <f t="shared" si="110"/>
        <v>0</v>
      </c>
      <c r="DK102" s="336">
        <f t="shared" si="111"/>
        <v>0</v>
      </c>
      <c r="DL102" s="336">
        <f t="shared" si="112"/>
        <v>0</v>
      </c>
      <c r="DM102" s="336">
        <f t="shared" si="113"/>
        <v>0</v>
      </c>
      <c r="DN102" s="336">
        <f t="shared" si="114"/>
        <v>0</v>
      </c>
      <c r="DO102" s="336">
        <f t="shared" si="115"/>
        <v>0</v>
      </c>
      <c r="DP102" s="336">
        <f t="shared" si="116"/>
        <v>0</v>
      </c>
      <c r="DQ102" s="336">
        <f t="shared" si="117"/>
        <v>0</v>
      </c>
      <c r="DR102" s="336">
        <f t="shared" si="118"/>
        <v>0</v>
      </c>
      <c r="DS102" s="336">
        <f t="shared" si="119"/>
        <v>0</v>
      </c>
      <c r="DT102" s="336">
        <f t="shared" si="120"/>
        <v>0</v>
      </c>
      <c r="DU102" s="336">
        <f t="shared" si="121"/>
        <v>0</v>
      </c>
    </row>
    <row r="103" spans="1:125" s="166" customFormat="1" ht="15.75" customHeight="1" x14ac:dyDescent="0.25">
      <c r="A103" s="165">
        <f>'2.Data entry'!B103</f>
        <v>0</v>
      </c>
      <c r="B103" s="303" t="str">
        <f>'2.Data entry'!C103</f>
        <v>Photocopiers</v>
      </c>
      <c r="C103" s="165" t="str">
        <f>'2.Data entry'!E103</f>
        <v>n.</v>
      </c>
      <c r="D103" s="304">
        <f>'2.Data entry'!F103</f>
        <v>0</v>
      </c>
      <c r="E103" s="329">
        <f>'2.Data entry'!G103*$D103</f>
        <v>0</v>
      </c>
      <c r="F103" s="329">
        <f>'2.Data entry'!H103*$D103</f>
        <v>0</v>
      </c>
      <c r="G103" s="329">
        <f>'2.Data entry'!I103*$D103</f>
        <v>0</v>
      </c>
      <c r="H103" s="306"/>
      <c r="I103" s="262"/>
      <c r="J103" s="476">
        <v>61.924059999999997</v>
      </c>
      <c r="K103" s="476">
        <v>2.3621788000000002E-6</v>
      </c>
      <c r="L103" s="476">
        <v>10557.382</v>
      </c>
      <c r="M103" s="476">
        <v>9.5720992999999998E-6</v>
      </c>
      <c r="N103" s="476">
        <v>6.5587140000000004E-5</v>
      </c>
      <c r="O103" s="476">
        <v>6.8765653999999996E-2</v>
      </c>
      <c r="P103" s="476">
        <v>3.3166096</v>
      </c>
      <c r="Q103" s="476">
        <v>0.19085413000000001</v>
      </c>
      <c r="R103" s="476">
        <v>0.40992562999999999</v>
      </c>
      <c r="S103" s="476">
        <v>0.60196247000000003</v>
      </c>
      <c r="T103" s="476">
        <v>3.5626753999999997E-2</v>
      </c>
      <c r="U103" s="476">
        <v>5.5664984000000001E-2</v>
      </c>
      <c r="V103" s="476">
        <v>-1.3621426000000001</v>
      </c>
      <c r="W103" s="476">
        <v>3.0937981000000001E-3</v>
      </c>
      <c r="X103" s="476">
        <v>59.710005000000002</v>
      </c>
      <c r="Y103" s="307"/>
      <c r="Z103" s="308"/>
      <c r="AA103" s="478">
        <v>4.0287809999999999E-4</v>
      </c>
      <c r="AB103" s="478">
        <v>7.3969196999999999E-11</v>
      </c>
      <c r="AC103" s="478">
        <v>7.9212426999999996E-4</v>
      </c>
      <c r="AD103" s="478">
        <v>3.6139881E-13</v>
      </c>
      <c r="AE103" s="478">
        <v>3.9286556000000003E-11</v>
      </c>
      <c r="AF103" s="478">
        <v>1.0722445E-7</v>
      </c>
      <c r="AG103" s="478">
        <v>2.5670751000000001E-5</v>
      </c>
      <c r="AH103" s="478">
        <v>1.7795671E-6</v>
      </c>
      <c r="AI103" s="478">
        <v>1.7415612000000001E-6</v>
      </c>
      <c r="AJ103" s="478">
        <v>6.9247144999999996E-6</v>
      </c>
      <c r="AK103" s="478">
        <v>1.7851651E-9</v>
      </c>
      <c r="AL103" s="478">
        <v>6.2880911000000003E-7</v>
      </c>
      <c r="AM103" s="478">
        <v>-9.4778437000000004E-10</v>
      </c>
      <c r="AN103" s="478">
        <v>1.0285188E-10</v>
      </c>
      <c r="AO103" s="478">
        <v>4.0309118000000003E-6</v>
      </c>
      <c r="AR103" s="478">
        <v>2.9446275000000001E-5</v>
      </c>
      <c r="AS103" s="478">
        <v>3.4873123000000001E-12</v>
      </c>
      <c r="AT103" s="478">
        <v>8.7213490999999996E-5</v>
      </c>
      <c r="AU103" s="478">
        <v>8.8825404999999999E-13</v>
      </c>
      <c r="AV103" s="478">
        <v>3.7816655999999999E-12</v>
      </c>
      <c r="AW103" s="478">
        <v>1.3895858E-8</v>
      </c>
      <c r="AX103" s="478">
        <v>7.5636168999999998E-6</v>
      </c>
      <c r="AY103" s="478">
        <v>3.1908316E-7</v>
      </c>
      <c r="AZ103" s="478">
        <v>2.8106572999999998E-7</v>
      </c>
      <c r="BA103" s="478">
        <v>1.2174045E-6</v>
      </c>
      <c r="BB103" s="478">
        <v>1.1668398E-8</v>
      </c>
      <c r="BC103" s="478">
        <v>1.1334960999999999E-7</v>
      </c>
      <c r="BD103" s="478">
        <v>1.0609801E-7</v>
      </c>
      <c r="BE103" s="478">
        <v>4.8975052000000002E-11</v>
      </c>
      <c r="BF103" s="478">
        <v>2.5571681000000002E-6</v>
      </c>
      <c r="BH103" s="478">
        <v>8.7498471000000007E-6</v>
      </c>
      <c r="BI103" s="478">
        <v>1.4626034E-12</v>
      </c>
      <c r="BJ103" s="478">
        <v>1.8075381E-6</v>
      </c>
      <c r="BK103" s="478">
        <v>9.6944508999999994E-15</v>
      </c>
      <c r="BL103" s="478">
        <v>1.8551251E-13</v>
      </c>
      <c r="BM103" s="478">
        <v>1.0544588E-8</v>
      </c>
      <c r="BN103" s="478">
        <v>5.0268744999999997E-7</v>
      </c>
      <c r="BO103" s="478">
        <v>2.1022747E-7</v>
      </c>
      <c r="BP103" s="478">
        <v>3.0267571999999999E-7</v>
      </c>
      <c r="BQ103" s="478">
        <v>8.2828592000000004E-7</v>
      </c>
      <c r="BR103" s="478">
        <v>4.1930043999999997E-11</v>
      </c>
      <c r="BS103" s="478">
        <v>7.4484624999999998E-8</v>
      </c>
      <c r="BT103" s="478">
        <v>1.9407395E-10</v>
      </c>
      <c r="BU103" s="478">
        <v>1.6110061E-12</v>
      </c>
      <c r="BV103" s="478">
        <v>5.7397748999999998E-8</v>
      </c>
      <c r="BW103" s="533"/>
      <c r="BX103" s="262"/>
      <c r="BY103" s="336">
        <f t="shared" si="122"/>
        <v>0</v>
      </c>
      <c r="BZ103" s="336">
        <f t="shared" si="123"/>
        <v>0</v>
      </c>
      <c r="CA103" s="336">
        <f t="shared" si="124"/>
        <v>0</v>
      </c>
      <c r="CB103" s="336">
        <f t="shared" si="125"/>
        <v>0</v>
      </c>
      <c r="CC103" s="336">
        <f t="shared" si="126"/>
        <v>0</v>
      </c>
      <c r="CD103" s="336">
        <f t="shared" si="127"/>
        <v>0</v>
      </c>
      <c r="CE103" s="336">
        <f t="shared" si="128"/>
        <v>0</v>
      </c>
      <c r="CF103" s="336">
        <f t="shared" si="129"/>
        <v>0</v>
      </c>
      <c r="CG103" s="336">
        <f t="shared" si="130"/>
        <v>0</v>
      </c>
      <c r="CH103" s="336">
        <f t="shared" si="131"/>
        <v>0</v>
      </c>
      <c r="CI103" s="336">
        <f t="shared" si="132"/>
        <v>0</v>
      </c>
      <c r="CJ103" s="336">
        <f t="shared" si="133"/>
        <v>0</v>
      </c>
      <c r="CK103" s="336">
        <f t="shared" si="134"/>
        <v>0</v>
      </c>
      <c r="CL103" s="336">
        <f t="shared" si="135"/>
        <v>0</v>
      </c>
      <c r="CM103" s="336">
        <f t="shared" si="136"/>
        <v>0</v>
      </c>
      <c r="CN103" s="336"/>
      <c r="CO103" s="336"/>
      <c r="CP103" s="336">
        <f t="shared" si="210"/>
        <v>0</v>
      </c>
      <c r="CQ103" s="336">
        <f t="shared" si="211"/>
        <v>0</v>
      </c>
      <c r="CR103" s="336">
        <f t="shared" si="212"/>
        <v>0</v>
      </c>
      <c r="CS103" s="336">
        <f t="shared" si="213"/>
        <v>0</v>
      </c>
      <c r="CT103" s="336">
        <f t="shared" si="214"/>
        <v>0</v>
      </c>
      <c r="CU103" s="336">
        <f t="shared" si="215"/>
        <v>0</v>
      </c>
      <c r="CV103" s="336">
        <f t="shared" si="216"/>
        <v>0</v>
      </c>
      <c r="CW103" s="336">
        <f t="shared" si="217"/>
        <v>0</v>
      </c>
      <c r="CX103" s="336">
        <f t="shared" si="218"/>
        <v>0</v>
      </c>
      <c r="CY103" s="336">
        <f t="shared" si="219"/>
        <v>0</v>
      </c>
      <c r="CZ103" s="336">
        <f t="shared" si="220"/>
        <v>0</v>
      </c>
      <c r="DA103" s="336">
        <f t="shared" si="221"/>
        <v>0</v>
      </c>
      <c r="DB103" s="336">
        <f t="shared" si="222"/>
        <v>0</v>
      </c>
      <c r="DC103" s="336">
        <f t="shared" si="223"/>
        <v>0</v>
      </c>
      <c r="DD103" s="336">
        <f t="shared" si="224"/>
        <v>0</v>
      </c>
      <c r="DE103" s="336"/>
      <c r="DF103" s="480"/>
      <c r="DG103" s="336">
        <f t="shared" si="107"/>
        <v>0</v>
      </c>
      <c r="DH103" s="336">
        <f t="shared" si="108"/>
        <v>0</v>
      </c>
      <c r="DI103" s="336">
        <f t="shared" si="109"/>
        <v>0</v>
      </c>
      <c r="DJ103" s="336">
        <f t="shared" si="110"/>
        <v>0</v>
      </c>
      <c r="DK103" s="336">
        <f t="shared" si="111"/>
        <v>0</v>
      </c>
      <c r="DL103" s="336">
        <f t="shared" si="112"/>
        <v>0</v>
      </c>
      <c r="DM103" s="336">
        <f t="shared" si="113"/>
        <v>0</v>
      </c>
      <c r="DN103" s="336">
        <f t="shared" si="114"/>
        <v>0</v>
      </c>
      <c r="DO103" s="336">
        <f t="shared" si="115"/>
        <v>0</v>
      </c>
      <c r="DP103" s="336">
        <f t="shared" si="116"/>
        <v>0</v>
      </c>
      <c r="DQ103" s="336">
        <f t="shared" si="117"/>
        <v>0</v>
      </c>
      <c r="DR103" s="336">
        <f t="shared" si="118"/>
        <v>0</v>
      </c>
      <c r="DS103" s="336">
        <f t="shared" si="119"/>
        <v>0</v>
      </c>
      <c r="DT103" s="336">
        <f t="shared" si="120"/>
        <v>0</v>
      </c>
      <c r="DU103" s="336">
        <f t="shared" si="121"/>
        <v>0</v>
      </c>
    </row>
    <row r="104" spans="1:125" s="166" customFormat="1" ht="15.75" customHeight="1" x14ac:dyDescent="0.25">
      <c r="A104" s="165">
        <f>'2.Data entry'!B104</f>
        <v>0</v>
      </c>
      <c r="B104" s="303" t="str">
        <f>'2.Data entry'!C104</f>
        <v>Air-conditioners</v>
      </c>
      <c r="C104" s="165" t="str">
        <f>'2.Data entry'!E104</f>
        <v>n.</v>
      </c>
      <c r="D104" s="304">
        <f>'2.Data entry'!F104</f>
        <v>0</v>
      </c>
      <c r="E104" s="329">
        <f>'2.Data entry'!G104*$D104</f>
        <v>0</v>
      </c>
      <c r="F104" s="329">
        <f>'2.Data entry'!H104*$D104</f>
        <v>0</v>
      </c>
      <c r="G104" s="329">
        <f>'2.Data entry'!I104*$D104</f>
        <v>0</v>
      </c>
      <c r="H104" s="306"/>
      <c r="I104" s="262"/>
      <c r="J104" s="476">
        <v>4376.5141999999996</v>
      </c>
      <c r="K104" s="476">
        <v>9.1302514000000008E-3</v>
      </c>
      <c r="L104" s="476">
        <v>1184868.1000000001</v>
      </c>
      <c r="M104" s="476">
        <v>6.6366357999999995E-4</v>
      </c>
      <c r="N104" s="476">
        <v>9.8924215999999995E-3</v>
      </c>
      <c r="O104" s="476">
        <v>3.5921778</v>
      </c>
      <c r="P104" s="476">
        <v>116.24818</v>
      </c>
      <c r="Q104" s="476">
        <v>11.359477</v>
      </c>
      <c r="R104" s="476">
        <v>42.93582</v>
      </c>
      <c r="S104" s="476">
        <v>37.933736000000003</v>
      </c>
      <c r="T104" s="476">
        <v>4.8535199999999996</v>
      </c>
      <c r="U104" s="476">
        <v>3.0340718999999998</v>
      </c>
      <c r="V104" s="476">
        <v>-11.691317</v>
      </c>
      <c r="W104" s="476">
        <v>0.34502641000000001</v>
      </c>
      <c r="X104" s="476">
        <v>3014.7885000000001</v>
      </c>
      <c r="Y104" s="307"/>
      <c r="Z104" s="308"/>
      <c r="AA104" s="478">
        <v>4.0287809999999999E-4</v>
      </c>
      <c r="AB104" s="478">
        <v>7.3969196999999999E-11</v>
      </c>
      <c r="AC104" s="478">
        <v>7.9212426999999996E-4</v>
      </c>
      <c r="AD104" s="478">
        <v>3.6139881E-13</v>
      </c>
      <c r="AE104" s="478">
        <v>3.9286556000000003E-11</v>
      </c>
      <c r="AF104" s="478">
        <v>1.0722445E-7</v>
      </c>
      <c r="AG104" s="478">
        <v>2.5670751000000001E-5</v>
      </c>
      <c r="AH104" s="478">
        <v>1.7795671E-6</v>
      </c>
      <c r="AI104" s="478">
        <v>1.7415612000000001E-6</v>
      </c>
      <c r="AJ104" s="478">
        <v>6.9247144999999996E-6</v>
      </c>
      <c r="AK104" s="478">
        <v>1.7851651E-9</v>
      </c>
      <c r="AL104" s="478">
        <v>6.2880911000000003E-7</v>
      </c>
      <c r="AM104" s="478">
        <v>-9.4778437000000004E-10</v>
      </c>
      <c r="AN104" s="478">
        <v>1.0285188E-10</v>
      </c>
      <c r="AO104" s="478">
        <v>4.0309118000000003E-6</v>
      </c>
      <c r="AR104" s="478">
        <v>2.9446275000000001E-5</v>
      </c>
      <c r="AS104" s="478">
        <v>3.4873123000000001E-12</v>
      </c>
      <c r="AT104" s="478">
        <v>8.7213490999999996E-5</v>
      </c>
      <c r="AU104" s="478">
        <v>8.8825404999999999E-13</v>
      </c>
      <c r="AV104" s="478">
        <v>3.7816655999999999E-12</v>
      </c>
      <c r="AW104" s="478">
        <v>1.3895858E-8</v>
      </c>
      <c r="AX104" s="478">
        <v>7.5636168999999998E-6</v>
      </c>
      <c r="AY104" s="478">
        <v>3.1908316E-7</v>
      </c>
      <c r="AZ104" s="478">
        <v>2.8106572999999998E-7</v>
      </c>
      <c r="BA104" s="478">
        <v>1.2174045E-6</v>
      </c>
      <c r="BB104" s="478">
        <v>1.1668398E-8</v>
      </c>
      <c r="BC104" s="478">
        <v>1.1334960999999999E-7</v>
      </c>
      <c r="BD104" s="478">
        <v>1.0609801E-7</v>
      </c>
      <c r="BE104" s="478">
        <v>4.8975052000000002E-11</v>
      </c>
      <c r="BF104" s="478">
        <v>2.5571681000000002E-6</v>
      </c>
      <c r="BH104" s="478">
        <v>8.7498471000000007E-6</v>
      </c>
      <c r="BI104" s="478">
        <v>1.4626034E-12</v>
      </c>
      <c r="BJ104" s="478">
        <v>1.8075381E-6</v>
      </c>
      <c r="BK104" s="478">
        <v>9.6944508999999994E-15</v>
      </c>
      <c r="BL104" s="478">
        <v>1.8551251E-13</v>
      </c>
      <c r="BM104" s="478">
        <v>1.0544588E-8</v>
      </c>
      <c r="BN104" s="478">
        <v>5.0268744999999997E-7</v>
      </c>
      <c r="BO104" s="478">
        <v>2.1022747E-7</v>
      </c>
      <c r="BP104" s="478">
        <v>3.0267571999999999E-7</v>
      </c>
      <c r="BQ104" s="478">
        <v>8.2828592000000004E-7</v>
      </c>
      <c r="BR104" s="478">
        <v>4.1930043999999997E-11</v>
      </c>
      <c r="BS104" s="478">
        <v>7.4484624999999998E-8</v>
      </c>
      <c r="BT104" s="478">
        <v>1.9407395E-10</v>
      </c>
      <c r="BU104" s="478">
        <v>1.6110061E-12</v>
      </c>
      <c r="BV104" s="478">
        <v>5.7397748999999998E-8</v>
      </c>
      <c r="BW104" s="533"/>
      <c r="BX104" s="262"/>
      <c r="BY104" s="336">
        <f t="shared" si="122"/>
        <v>0</v>
      </c>
      <c r="BZ104" s="336">
        <f t="shared" si="123"/>
        <v>0</v>
      </c>
      <c r="CA104" s="336">
        <f t="shared" si="124"/>
        <v>0</v>
      </c>
      <c r="CB104" s="336">
        <f t="shared" si="125"/>
        <v>0</v>
      </c>
      <c r="CC104" s="336">
        <f t="shared" si="126"/>
        <v>0</v>
      </c>
      <c r="CD104" s="336">
        <f t="shared" si="127"/>
        <v>0</v>
      </c>
      <c r="CE104" s="336">
        <f t="shared" si="128"/>
        <v>0</v>
      </c>
      <c r="CF104" s="336">
        <f t="shared" si="129"/>
        <v>0</v>
      </c>
      <c r="CG104" s="336">
        <f t="shared" si="130"/>
        <v>0</v>
      </c>
      <c r="CH104" s="336">
        <f t="shared" si="131"/>
        <v>0</v>
      </c>
      <c r="CI104" s="336">
        <f t="shared" si="132"/>
        <v>0</v>
      </c>
      <c r="CJ104" s="336">
        <f t="shared" si="133"/>
        <v>0</v>
      </c>
      <c r="CK104" s="336">
        <f t="shared" si="134"/>
        <v>0</v>
      </c>
      <c r="CL104" s="336">
        <f t="shared" si="135"/>
        <v>0</v>
      </c>
      <c r="CM104" s="336">
        <f t="shared" si="136"/>
        <v>0</v>
      </c>
      <c r="CN104" s="336"/>
      <c r="CO104" s="336"/>
      <c r="CP104" s="336">
        <f t="shared" si="210"/>
        <v>0</v>
      </c>
      <c r="CQ104" s="336">
        <f t="shared" si="211"/>
        <v>0</v>
      </c>
      <c r="CR104" s="336">
        <f t="shared" si="212"/>
        <v>0</v>
      </c>
      <c r="CS104" s="336">
        <f t="shared" si="213"/>
        <v>0</v>
      </c>
      <c r="CT104" s="336">
        <f t="shared" si="214"/>
        <v>0</v>
      </c>
      <c r="CU104" s="336">
        <f t="shared" si="215"/>
        <v>0</v>
      </c>
      <c r="CV104" s="336">
        <f t="shared" si="216"/>
        <v>0</v>
      </c>
      <c r="CW104" s="336">
        <f t="shared" si="217"/>
        <v>0</v>
      </c>
      <c r="CX104" s="336">
        <f t="shared" si="218"/>
        <v>0</v>
      </c>
      <c r="CY104" s="336">
        <f t="shared" si="219"/>
        <v>0</v>
      </c>
      <c r="CZ104" s="336">
        <f t="shared" si="220"/>
        <v>0</v>
      </c>
      <c r="DA104" s="336">
        <f t="shared" si="221"/>
        <v>0</v>
      </c>
      <c r="DB104" s="336">
        <f t="shared" si="222"/>
        <v>0</v>
      </c>
      <c r="DC104" s="336">
        <f t="shared" si="223"/>
        <v>0</v>
      </c>
      <c r="DD104" s="336">
        <f t="shared" si="224"/>
        <v>0</v>
      </c>
      <c r="DE104" s="336"/>
      <c r="DF104" s="480"/>
      <c r="DG104" s="336">
        <f t="shared" si="107"/>
        <v>0</v>
      </c>
      <c r="DH104" s="336">
        <f t="shared" si="108"/>
        <v>0</v>
      </c>
      <c r="DI104" s="336">
        <f t="shared" si="109"/>
        <v>0</v>
      </c>
      <c r="DJ104" s="336">
        <f t="shared" si="110"/>
        <v>0</v>
      </c>
      <c r="DK104" s="336">
        <f t="shared" si="111"/>
        <v>0</v>
      </c>
      <c r="DL104" s="336">
        <f t="shared" si="112"/>
        <v>0</v>
      </c>
      <c r="DM104" s="336">
        <f t="shared" si="113"/>
        <v>0</v>
      </c>
      <c r="DN104" s="336">
        <f t="shared" si="114"/>
        <v>0</v>
      </c>
      <c r="DO104" s="336">
        <f t="shared" si="115"/>
        <v>0</v>
      </c>
      <c r="DP104" s="336">
        <f t="shared" si="116"/>
        <v>0</v>
      </c>
      <c r="DQ104" s="336">
        <f t="shared" si="117"/>
        <v>0</v>
      </c>
      <c r="DR104" s="336">
        <f t="shared" si="118"/>
        <v>0</v>
      </c>
      <c r="DS104" s="336">
        <f t="shared" si="119"/>
        <v>0</v>
      </c>
      <c r="DT104" s="336">
        <f t="shared" si="120"/>
        <v>0</v>
      </c>
      <c r="DU104" s="336">
        <f t="shared" si="121"/>
        <v>0</v>
      </c>
    </row>
    <row r="105" spans="1:125" s="166" customFormat="1" ht="16.149999999999999" customHeight="1" x14ac:dyDescent="0.25">
      <c r="A105" s="165">
        <f>'2.Data entry'!B105</f>
        <v>0</v>
      </c>
      <c r="B105" s="326" t="str">
        <f>'2.Data entry'!C105</f>
        <v>…any  refrigerant gas leak? (please, specify type of gas in Notes)</v>
      </c>
      <c r="C105" s="165" t="str">
        <f>'2.Data entry'!E105</f>
        <v>-</v>
      </c>
      <c r="D105" s="304"/>
      <c r="E105" s="329">
        <f>'2.Data entry'!G105*$D105</f>
        <v>0</v>
      </c>
      <c r="F105" s="329">
        <f>'2.Data entry'!H105*$D105</f>
        <v>0</v>
      </c>
      <c r="G105" s="329">
        <f>'2.Data entry'!I105*$D105</f>
        <v>0</v>
      </c>
      <c r="H105" s="306"/>
      <c r="I105" s="394">
        <v>96.195457000000005</v>
      </c>
      <c r="J105" s="476">
        <v>1317.8761999999999</v>
      </c>
      <c r="K105" s="476">
        <v>1.1567519E-3</v>
      </c>
      <c r="L105" s="476">
        <v>141.51227</v>
      </c>
      <c r="M105" s="476">
        <v>4.7274529999999999E-7</v>
      </c>
      <c r="N105" s="476">
        <v>2.6293752E-6</v>
      </c>
      <c r="O105" s="476">
        <v>8.2227692000000005E-3</v>
      </c>
      <c r="P105" s="476">
        <v>0.78049005999999999</v>
      </c>
      <c r="Q105" s="476">
        <v>4.1873673E-2</v>
      </c>
      <c r="R105" s="476">
        <v>6.6031354E-2</v>
      </c>
      <c r="S105" s="476">
        <v>9.0708011000000005E-2</v>
      </c>
      <c r="T105" s="476">
        <v>2.4360056E-3</v>
      </c>
      <c r="U105" s="476">
        <v>8.5943245000000001E-3</v>
      </c>
      <c r="V105" s="476">
        <v>-3.0873296E-3</v>
      </c>
      <c r="W105" s="476">
        <v>4.9536375000000001E-3</v>
      </c>
      <c r="X105" s="476">
        <v>5.7770124000000003</v>
      </c>
      <c r="Y105" s="307"/>
      <c r="Z105" s="308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R105" s="307"/>
      <c r="AS105" s="307"/>
      <c r="AT105" s="307"/>
      <c r="AU105" s="307"/>
      <c r="AV105" s="307"/>
      <c r="AW105" s="307"/>
      <c r="AX105" s="307"/>
      <c r="AY105" s="307"/>
      <c r="AZ105" s="307"/>
      <c r="BA105" s="307"/>
      <c r="BB105" s="307"/>
      <c r="BC105" s="307"/>
      <c r="BD105" s="307"/>
      <c r="BE105" s="307"/>
      <c r="BF105" s="307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533"/>
      <c r="BX105" s="262"/>
      <c r="BY105" s="336">
        <f>(I105*$D$104)</f>
        <v>0</v>
      </c>
      <c r="BZ105" s="336">
        <f t="shared" ref="BZ105:CM105" si="225">(K105*$D$104)</f>
        <v>0</v>
      </c>
      <c r="CA105" s="336">
        <f t="shared" si="225"/>
        <v>0</v>
      </c>
      <c r="CB105" s="336">
        <f t="shared" si="225"/>
        <v>0</v>
      </c>
      <c r="CC105" s="336">
        <f t="shared" si="225"/>
        <v>0</v>
      </c>
      <c r="CD105" s="336">
        <f t="shared" si="225"/>
        <v>0</v>
      </c>
      <c r="CE105" s="336">
        <f t="shared" si="225"/>
        <v>0</v>
      </c>
      <c r="CF105" s="336">
        <f t="shared" si="225"/>
        <v>0</v>
      </c>
      <c r="CG105" s="336">
        <f t="shared" si="225"/>
        <v>0</v>
      </c>
      <c r="CH105" s="336">
        <f t="shared" si="225"/>
        <v>0</v>
      </c>
      <c r="CI105" s="336">
        <f t="shared" si="225"/>
        <v>0</v>
      </c>
      <c r="CJ105" s="336">
        <f t="shared" si="225"/>
        <v>0</v>
      </c>
      <c r="CK105" s="336">
        <f t="shared" si="225"/>
        <v>0</v>
      </c>
      <c r="CL105" s="336">
        <f t="shared" si="225"/>
        <v>0</v>
      </c>
      <c r="CM105" s="336">
        <f t="shared" si="225"/>
        <v>0</v>
      </c>
      <c r="CN105" s="336"/>
      <c r="CO105" s="336"/>
      <c r="CP105" s="336">
        <f t="shared" si="210"/>
        <v>0</v>
      </c>
      <c r="CQ105" s="336">
        <f t="shared" si="211"/>
        <v>0</v>
      </c>
      <c r="CR105" s="336">
        <f t="shared" si="212"/>
        <v>0</v>
      </c>
      <c r="CS105" s="336">
        <f t="shared" si="213"/>
        <v>0</v>
      </c>
      <c r="CT105" s="336">
        <f t="shared" si="214"/>
        <v>0</v>
      </c>
      <c r="CU105" s="336">
        <f t="shared" si="215"/>
        <v>0</v>
      </c>
      <c r="CV105" s="336">
        <f t="shared" si="216"/>
        <v>0</v>
      </c>
      <c r="CW105" s="336">
        <f t="shared" si="217"/>
        <v>0</v>
      </c>
      <c r="CX105" s="336">
        <f t="shared" si="218"/>
        <v>0</v>
      </c>
      <c r="CY105" s="336">
        <f t="shared" si="219"/>
        <v>0</v>
      </c>
      <c r="CZ105" s="336">
        <f t="shared" si="220"/>
        <v>0</v>
      </c>
      <c r="DA105" s="336">
        <f t="shared" si="221"/>
        <v>0</v>
      </c>
      <c r="DB105" s="336">
        <f t="shared" si="222"/>
        <v>0</v>
      </c>
      <c r="DC105" s="336">
        <f t="shared" si="223"/>
        <v>0</v>
      </c>
      <c r="DD105" s="336">
        <f t="shared" si="224"/>
        <v>0</v>
      </c>
      <c r="DE105" s="336"/>
      <c r="DF105" s="480"/>
      <c r="DG105" s="336">
        <f>(CP105+BY105)*3</f>
        <v>0</v>
      </c>
      <c r="DH105" s="336">
        <f>(CQ105+BZ105)*3</f>
        <v>0</v>
      </c>
      <c r="DI105" s="336">
        <f t="shared" ref="DI105:DU105" si="226">(CR105+CA105)*3</f>
        <v>0</v>
      </c>
      <c r="DJ105" s="336">
        <f t="shared" si="226"/>
        <v>0</v>
      </c>
      <c r="DK105" s="336">
        <f t="shared" si="226"/>
        <v>0</v>
      </c>
      <c r="DL105" s="336">
        <f t="shared" si="226"/>
        <v>0</v>
      </c>
      <c r="DM105" s="336">
        <f t="shared" si="226"/>
        <v>0</v>
      </c>
      <c r="DN105" s="336">
        <f t="shared" si="226"/>
        <v>0</v>
      </c>
      <c r="DO105" s="336">
        <f t="shared" si="226"/>
        <v>0</v>
      </c>
      <c r="DP105" s="336">
        <f t="shared" si="226"/>
        <v>0</v>
      </c>
      <c r="DQ105" s="336">
        <f t="shared" si="226"/>
        <v>0</v>
      </c>
      <c r="DR105" s="336">
        <f t="shared" si="226"/>
        <v>0</v>
      </c>
      <c r="DS105" s="336">
        <f t="shared" si="226"/>
        <v>0</v>
      </c>
      <c r="DT105" s="336">
        <f t="shared" si="226"/>
        <v>0</v>
      </c>
      <c r="DU105" s="336">
        <f t="shared" si="226"/>
        <v>0</v>
      </c>
    </row>
    <row r="106" spans="1:125" s="166" customFormat="1" ht="23.25" customHeight="1" x14ac:dyDescent="0.25">
      <c r="A106" s="165">
        <f>'2.Data entry'!B106</f>
        <v>0</v>
      </c>
      <c r="B106" s="326" t="str">
        <f>'2.Data entry'!C106</f>
        <v>…quantity of refrigerant gas recharged last year</v>
      </c>
      <c r="C106" s="165" t="str">
        <f>'2.Data entry'!E106</f>
        <v>kg</v>
      </c>
      <c r="D106" s="304">
        <f>'2.Data entry'!F106</f>
        <v>0</v>
      </c>
      <c r="E106" s="329">
        <f>'2.Data entry'!G106*$D106</f>
        <v>0</v>
      </c>
      <c r="F106" s="329">
        <f>'2.Data entry'!H106*$D106</f>
        <v>0</v>
      </c>
      <c r="G106" s="329">
        <f>'2.Data entry'!I106*$D106</f>
        <v>0</v>
      </c>
      <c r="H106" s="306"/>
      <c r="I106" s="394">
        <v>1396.1955</v>
      </c>
      <c r="J106" s="476">
        <v>17.328735999999999</v>
      </c>
      <c r="K106" s="476">
        <v>1.1566289999999999E-3</v>
      </c>
      <c r="L106" s="476">
        <v>23.880573999999999</v>
      </c>
      <c r="M106" s="476">
        <v>3.0122746E-7</v>
      </c>
      <c r="N106" s="476">
        <v>1.8813026E-6</v>
      </c>
      <c r="O106" s="476">
        <v>7.5467996000000001E-3</v>
      </c>
      <c r="P106" s="476">
        <v>0.71619153000000002</v>
      </c>
      <c r="Q106" s="476">
        <v>3.8257798000000003E-2</v>
      </c>
      <c r="R106" s="476">
        <v>5.8951831000000003E-2</v>
      </c>
      <c r="S106" s="476">
        <v>7.6339880999999998E-2</v>
      </c>
      <c r="T106" s="476">
        <v>1.8064165000000001E-3</v>
      </c>
      <c r="U106" s="476">
        <v>7.3962806000000001E-3</v>
      </c>
      <c r="V106" s="476">
        <v>2.1703957999999999E-2</v>
      </c>
      <c r="W106" s="476">
        <v>4.7985155999999999E-3</v>
      </c>
      <c r="X106" s="476">
        <v>0.73339812000000004</v>
      </c>
      <c r="Y106" s="307"/>
      <c r="Z106" s="308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R106" s="307"/>
      <c r="AS106" s="307"/>
      <c r="AT106" s="307"/>
      <c r="AU106" s="307"/>
      <c r="AV106" s="307"/>
      <c r="AW106" s="307"/>
      <c r="AX106" s="307"/>
      <c r="AY106" s="307"/>
      <c r="AZ106" s="307"/>
      <c r="BA106" s="307"/>
      <c r="BB106" s="307"/>
      <c r="BC106" s="307"/>
      <c r="BD106" s="307"/>
      <c r="BE106" s="307"/>
      <c r="BF106" s="307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533"/>
      <c r="BX106" s="262"/>
      <c r="BY106" s="336">
        <f>(I106*$D106)</f>
        <v>0</v>
      </c>
      <c r="BZ106" s="336">
        <f t="shared" si="123"/>
        <v>0</v>
      </c>
      <c r="CA106" s="336">
        <f t="shared" si="124"/>
        <v>0</v>
      </c>
      <c r="CB106" s="336">
        <f t="shared" si="125"/>
        <v>0</v>
      </c>
      <c r="CC106" s="336">
        <f t="shared" si="126"/>
        <v>0</v>
      </c>
      <c r="CD106" s="336">
        <f t="shared" si="127"/>
        <v>0</v>
      </c>
      <c r="CE106" s="336">
        <f t="shared" si="128"/>
        <v>0</v>
      </c>
      <c r="CF106" s="336">
        <f t="shared" si="129"/>
        <v>0</v>
      </c>
      <c r="CG106" s="336">
        <f t="shared" si="130"/>
        <v>0</v>
      </c>
      <c r="CH106" s="336">
        <f t="shared" si="131"/>
        <v>0</v>
      </c>
      <c r="CI106" s="336">
        <f t="shared" si="132"/>
        <v>0</v>
      </c>
      <c r="CJ106" s="336">
        <f t="shared" si="133"/>
        <v>0</v>
      </c>
      <c r="CK106" s="336">
        <f t="shared" si="134"/>
        <v>0</v>
      </c>
      <c r="CL106" s="336">
        <f t="shared" si="135"/>
        <v>0</v>
      </c>
      <c r="CM106" s="336">
        <f t="shared" si="136"/>
        <v>0</v>
      </c>
      <c r="CN106" s="336"/>
      <c r="CO106" s="336"/>
      <c r="CP106" s="336">
        <f t="shared" si="210"/>
        <v>0</v>
      </c>
      <c r="CQ106" s="336">
        <f t="shared" si="211"/>
        <v>0</v>
      </c>
      <c r="CR106" s="336">
        <f t="shared" si="212"/>
        <v>0</v>
      </c>
      <c r="CS106" s="336">
        <f t="shared" si="213"/>
        <v>0</v>
      </c>
      <c r="CT106" s="336">
        <f t="shared" si="214"/>
        <v>0</v>
      </c>
      <c r="CU106" s="336">
        <f t="shared" si="215"/>
        <v>0</v>
      </c>
      <c r="CV106" s="336">
        <f t="shared" si="216"/>
        <v>0</v>
      </c>
      <c r="CW106" s="336">
        <f t="shared" si="217"/>
        <v>0</v>
      </c>
      <c r="CX106" s="336">
        <f t="shared" si="218"/>
        <v>0</v>
      </c>
      <c r="CY106" s="336">
        <f t="shared" si="219"/>
        <v>0</v>
      </c>
      <c r="CZ106" s="336">
        <f t="shared" si="220"/>
        <v>0</v>
      </c>
      <c r="DA106" s="336">
        <f t="shared" si="221"/>
        <v>0</v>
      </c>
      <c r="DB106" s="336">
        <f t="shared" si="222"/>
        <v>0</v>
      </c>
      <c r="DC106" s="336">
        <f t="shared" si="223"/>
        <v>0</v>
      </c>
      <c r="DD106" s="336">
        <f t="shared" si="224"/>
        <v>0</v>
      </c>
      <c r="DE106" s="336"/>
      <c r="DF106" s="480"/>
      <c r="DG106" s="336">
        <f t="shared" ref="DG106:DG135" si="227">CP106+BY106</f>
        <v>0</v>
      </c>
      <c r="DH106" s="336">
        <f t="shared" ref="DH106:DH135" si="228">CQ106+BZ106</f>
        <v>0</v>
      </c>
      <c r="DI106" s="336">
        <f t="shared" ref="DI106:DI135" si="229">CR106+CA106</f>
        <v>0</v>
      </c>
      <c r="DJ106" s="336">
        <f t="shared" ref="DJ106:DJ135" si="230">CS106+CB106</f>
        <v>0</v>
      </c>
      <c r="DK106" s="336">
        <f t="shared" ref="DK106:DK135" si="231">CT106+CC106</f>
        <v>0</v>
      </c>
      <c r="DL106" s="336">
        <f t="shared" ref="DL106:DL135" si="232">CU106+CD106</f>
        <v>0</v>
      </c>
      <c r="DM106" s="336">
        <f t="shared" ref="DM106:DM135" si="233">CV106+CE106</f>
        <v>0</v>
      </c>
      <c r="DN106" s="336">
        <f t="shared" ref="DN106:DN135" si="234">CW106+CF106</f>
        <v>0</v>
      </c>
      <c r="DO106" s="336">
        <f t="shared" ref="DO106:DO135" si="235">CX106+CG106</f>
        <v>0</v>
      </c>
      <c r="DP106" s="336">
        <f t="shared" ref="DP106:DP135" si="236">CY106+CH106</f>
        <v>0</v>
      </c>
      <c r="DQ106" s="336">
        <f t="shared" ref="DQ106:DQ135" si="237">CZ106+CI106</f>
        <v>0</v>
      </c>
      <c r="DR106" s="336">
        <f t="shared" ref="DR106:DR135" si="238">DA106+CJ106</f>
        <v>0</v>
      </c>
      <c r="DS106" s="336">
        <f t="shared" ref="DS106:DS135" si="239">DB106+CK106</f>
        <v>0</v>
      </c>
      <c r="DT106" s="336">
        <f t="shared" ref="DT106:DT135" si="240">DC106+CL106</f>
        <v>0</v>
      </c>
      <c r="DU106" s="336">
        <f t="shared" ref="DU106:DU135" si="241">DD106+CM106</f>
        <v>0</v>
      </c>
    </row>
    <row r="107" spans="1:125" s="166" customFormat="1" ht="15.75" customHeight="1" thickBot="1" x14ac:dyDescent="0.3">
      <c r="A107" s="165">
        <f>'2.Data entry'!B107</f>
        <v>0</v>
      </c>
      <c r="B107" s="303">
        <f>'2.Data entry'!C107</f>
        <v>0</v>
      </c>
      <c r="C107" s="165">
        <f>'2.Data entry'!E107</f>
        <v>0</v>
      </c>
      <c r="D107" s="304">
        <f>'2.Data entry'!F107</f>
        <v>0</v>
      </c>
      <c r="E107" s="329">
        <f>'2.Data entry'!G107*$D107</f>
        <v>0</v>
      </c>
      <c r="F107" s="329">
        <f>'2.Data entry'!H107*$D107</f>
        <v>0</v>
      </c>
      <c r="G107" s="329">
        <f>'2.Data entry'!I107*$D107</f>
        <v>0</v>
      </c>
      <c r="H107" s="306"/>
      <c r="I107" s="537" t="s">
        <v>319</v>
      </c>
      <c r="J107" s="525"/>
      <c r="K107" s="525"/>
      <c r="L107" s="525"/>
      <c r="M107" s="525"/>
      <c r="N107" s="525"/>
      <c r="O107" s="525"/>
      <c r="P107" s="522"/>
      <c r="Q107" s="522"/>
      <c r="R107" s="522"/>
      <c r="S107" s="522"/>
      <c r="T107" s="522"/>
      <c r="U107" s="522"/>
      <c r="V107" s="522"/>
      <c r="W107" s="522"/>
      <c r="X107" s="522"/>
      <c r="Y107" s="307"/>
      <c r="Z107" s="535"/>
      <c r="AA107" s="536"/>
      <c r="AB107" s="536"/>
      <c r="AC107" s="536"/>
      <c r="AD107" s="536"/>
      <c r="AE107" s="536"/>
      <c r="AF107" s="536"/>
      <c r="AG107" s="536"/>
      <c r="AH107" s="536"/>
      <c r="AI107" s="536"/>
      <c r="AJ107" s="536"/>
      <c r="AK107" s="536"/>
      <c r="AL107" s="536"/>
      <c r="AM107" s="536"/>
      <c r="AN107" s="536"/>
      <c r="AO107" s="536"/>
      <c r="AP107" s="324"/>
      <c r="AQ107" s="324"/>
      <c r="AR107" s="459"/>
      <c r="AS107" s="459"/>
      <c r="AT107" s="459"/>
      <c r="AU107" s="459"/>
      <c r="AV107" s="459"/>
      <c r="AW107" s="459"/>
      <c r="AX107" s="459"/>
      <c r="AY107" s="459"/>
      <c r="AZ107" s="459"/>
      <c r="BA107" s="459"/>
      <c r="BB107" s="459"/>
      <c r="BC107" s="459"/>
      <c r="BD107" s="459"/>
      <c r="BE107" s="459"/>
      <c r="BF107" s="459"/>
      <c r="BG107" s="324"/>
      <c r="BH107" s="536"/>
      <c r="BI107" s="536"/>
      <c r="BJ107" s="536"/>
      <c r="BK107" s="536"/>
      <c r="BL107" s="536"/>
      <c r="BM107" s="536"/>
      <c r="BN107" s="536"/>
      <c r="BO107" s="536"/>
      <c r="BP107" s="536"/>
      <c r="BQ107" s="536"/>
      <c r="BR107" s="536"/>
      <c r="BS107" s="536"/>
      <c r="BT107" s="536"/>
      <c r="BU107" s="536"/>
      <c r="BV107" s="536"/>
      <c r="BW107" s="534"/>
      <c r="BX107" s="262"/>
      <c r="BY107" s="336">
        <f t="shared" si="122"/>
        <v>0</v>
      </c>
      <c r="BZ107" s="336">
        <f t="shared" si="123"/>
        <v>0</v>
      </c>
      <c r="CA107" s="336">
        <f t="shared" si="124"/>
        <v>0</v>
      </c>
      <c r="CB107" s="336">
        <f t="shared" si="125"/>
        <v>0</v>
      </c>
      <c r="CC107" s="336">
        <f t="shared" si="126"/>
        <v>0</v>
      </c>
      <c r="CD107" s="336">
        <f t="shared" si="127"/>
        <v>0</v>
      </c>
      <c r="CE107" s="336">
        <f t="shared" si="128"/>
        <v>0</v>
      </c>
      <c r="CF107" s="336">
        <f t="shared" si="129"/>
        <v>0</v>
      </c>
      <c r="CG107" s="336">
        <f t="shared" si="130"/>
        <v>0</v>
      </c>
      <c r="CH107" s="336">
        <f t="shared" si="131"/>
        <v>0</v>
      </c>
      <c r="CI107" s="336">
        <f t="shared" si="132"/>
        <v>0</v>
      </c>
      <c r="CJ107" s="336">
        <f t="shared" si="133"/>
        <v>0</v>
      </c>
      <c r="CK107" s="336">
        <f t="shared" si="134"/>
        <v>0</v>
      </c>
      <c r="CL107" s="336">
        <f t="shared" si="135"/>
        <v>0</v>
      </c>
      <c r="CM107" s="336">
        <f t="shared" si="136"/>
        <v>0</v>
      </c>
      <c r="CN107" s="336"/>
      <c r="CO107" s="336"/>
      <c r="CP107" s="336">
        <f t="shared" si="210"/>
        <v>0</v>
      </c>
      <c r="CQ107" s="336">
        <f t="shared" si="211"/>
        <v>0</v>
      </c>
      <c r="CR107" s="336">
        <f t="shared" si="212"/>
        <v>0</v>
      </c>
      <c r="CS107" s="336">
        <f t="shared" si="213"/>
        <v>0</v>
      </c>
      <c r="CT107" s="336">
        <f t="shared" si="214"/>
        <v>0</v>
      </c>
      <c r="CU107" s="336">
        <f t="shared" si="215"/>
        <v>0</v>
      </c>
      <c r="CV107" s="336">
        <f t="shared" si="216"/>
        <v>0</v>
      </c>
      <c r="CW107" s="336">
        <f t="shared" si="217"/>
        <v>0</v>
      </c>
      <c r="CX107" s="336">
        <f t="shared" si="218"/>
        <v>0</v>
      </c>
      <c r="CY107" s="336">
        <f t="shared" si="219"/>
        <v>0</v>
      </c>
      <c r="CZ107" s="336">
        <f t="shared" si="220"/>
        <v>0</v>
      </c>
      <c r="DA107" s="336">
        <f t="shared" si="221"/>
        <v>0</v>
      </c>
      <c r="DB107" s="336">
        <f t="shared" si="222"/>
        <v>0</v>
      </c>
      <c r="DC107" s="336">
        <f t="shared" si="223"/>
        <v>0</v>
      </c>
      <c r="DD107" s="336">
        <f t="shared" si="224"/>
        <v>0</v>
      </c>
      <c r="DE107" s="336"/>
      <c r="DF107" s="480"/>
      <c r="DG107" s="336">
        <f t="shared" si="227"/>
        <v>0</v>
      </c>
      <c r="DH107" s="336">
        <f t="shared" si="228"/>
        <v>0</v>
      </c>
      <c r="DI107" s="336">
        <f t="shared" si="229"/>
        <v>0</v>
      </c>
      <c r="DJ107" s="336">
        <f t="shared" si="230"/>
        <v>0</v>
      </c>
      <c r="DK107" s="336">
        <f t="shared" si="231"/>
        <v>0</v>
      </c>
      <c r="DL107" s="336">
        <f t="shared" si="232"/>
        <v>0</v>
      </c>
      <c r="DM107" s="336">
        <f t="shared" si="233"/>
        <v>0</v>
      </c>
      <c r="DN107" s="336">
        <f t="shared" si="234"/>
        <v>0</v>
      </c>
      <c r="DO107" s="336">
        <f t="shared" si="235"/>
        <v>0</v>
      </c>
      <c r="DP107" s="336">
        <f t="shared" si="236"/>
        <v>0</v>
      </c>
      <c r="DQ107" s="336">
        <f t="shared" si="237"/>
        <v>0</v>
      </c>
      <c r="DR107" s="336">
        <f t="shared" si="238"/>
        <v>0</v>
      </c>
      <c r="DS107" s="336">
        <f t="shared" si="239"/>
        <v>0</v>
      </c>
      <c r="DT107" s="336">
        <f t="shared" si="240"/>
        <v>0</v>
      </c>
      <c r="DU107" s="336">
        <f t="shared" si="241"/>
        <v>0</v>
      </c>
    </row>
    <row r="108" spans="1:125" s="276" customFormat="1" ht="15.75" customHeight="1" thickTop="1" x14ac:dyDescent="0.25">
      <c r="A108" s="362" t="str">
        <f>'2.Data entry'!B108</f>
        <v>15.</v>
      </c>
      <c r="B108" s="423" t="str">
        <f>'2.Data entry'!C108</f>
        <v>Ethyl alcohol</v>
      </c>
      <c r="C108" s="362" t="str">
        <f>'2.Data entry'!E108</f>
        <v>kg</v>
      </c>
      <c r="D108" s="405">
        <f>'2.Data entry'!F108</f>
        <v>0</v>
      </c>
      <c r="E108" s="424">
        <f>'2.Data entry'!G108*$D108</f>
        <v>0</v>
      </c>
      <c r="F108" s="424">
        <f>'2.Data entry'!H108*$D108</f>
        <v>0</v>
      </c>
      <c r="G108" s="424">
        <f>'2.Data entry'!I108*$D108</f>
        <v>0</v>
      </c>
      <c r="H108" s="407"/>
      <c r="I108" s="277"/>
      <c r="J108" s="476">
        <v>1.1413595999999999</v>
      </c>
      <c r="K108" s="476">
        <v>2.0971276000000002E-8</v>
      </c>
      <c r="L108" s="476">
        <v>1.3554371000000001</v>
      </c>
      <c r="M108" s="476">
        <v>1.9797663999999998E-8</v>
      </c>
      <c r="N108" s="476">
        <v>3.1415520000000001E-8</v>
      </c>
      <c r="O108" s="476">
        <v>4.0814783999999998E-4</v>
      </c>
      <c r="P108" s="476">
        <v>1.2574017999999999E-2</v>
      </c>
      <c r="Q108" s="476">
        <v>5.3720479999999999E-3</v>
      </c>
      <c r="R108" s="476">
        <v>3.7585753000000002E-3</v>
      </c>
      <c r="S108" s="476">
        <v>7.3229313000000001E-3</v>
      </c>
      <c r="T108" s="476">
        <v>4.0990417000000002E-4</v>
      </c>
      <c r="U108" s="476">
        <v>6.7572911999999998E-4</v>
      </c>
      <c r="V108" s="476">
        <v>3.5565762000000002E-3</v>
      </c>
      <c r="W108" s="476">
        <v>8.9504306000000004E-7</v>
      </c>
      <c r="X108" s="476">
        <v>6.9090323999999995E-2</v>
      </c>
      <c r="Y108" s="403"/>
      <c r="Z108" s="308"/>
      <c r="AA108" s="478">
        <v>4.0287809999999999E-4</v>
      </c>
      <c r="AB108" s="478">
        <v>7.3969196999999999E-11</v>
      </c>
      <c r="AC108" s="478">
        <v>7.9212426999999996E-4</v>
      </c>
      <c r="AD108" s="478">
        <v>3.6139881E-13</v>
      </c>
      <c r="AE108" s="478">
        <v>3.9286556000000003E-11</v>
      </c>
      <c r="AF108" s="478">
        <v>1.0722445E-7</v>
      </c>
      <c r="AG108" s="478">
        <v>2.5670751000000001E-5</v>
      </c>
      <c r="AH108" s="478">
        <v>1.7795671E-6</v>
      </c>
      <c r="AI108" s="478">
        <v>1.7415612000000001E-6</v>
      </c>
      <c r="AJ108" s="478">
        <v>6.9247144999999996E-6</v>
      </c>
      <c r="AK108" s="478">
        <v>1.7851651E-9</v>
      </c>
      <c r="AL108" s="478">
        <v>6.2880911000000003E-7</v>
      </c>
      <c r="AM108" s="478">
        <v>-9.4778437000000004E-10</v>
      </c>
      <c r="AN108" s="478">
        <v>1.0285188E-10</v>
      </c>
      <c r="AO108" s="478">
        <v>4.0309118000000003E-6</v>
      </c>
      <c r="AP108" s="166"/>
      <c r="AQ108" s="166"/>
      <c r="AR108" s="477">
        <v>2.9446275000000001E-5</v>
      </c>
      <c r="AS108" s="477">
        <v>3.4873123000000001E-12</v>
      </c>
      <c r="AT108" s="477">
        <v>8.7213490999999996E-5</v>
      </c>
      <c r="AU108" s="477">
        <v>8.8825404999999999E-13</v>
      </c>
      <c r="AV108" s="477">
        <v>3.7816655999999999E-12</v>
      </c>
      <c r="AW108" s="477">
        <v>1.3895858E-8</v>
      </c>
      <c r="AX108" s="477">
        <v>7.5636168999999998E-6</v>
      </c>
      <c r="AY108" s="477">
        <v>3.1908316E-7</v>
      </c>
      <c r="AZ108" s="477">
        <v>2.8106572999999998E-7</v>
      </c>
      <c r="BA108" s="477">
        <v>1.2174045E-6</v>
      </c>
      <c r="BB108" s="477">
        <v>1.1668398E-8</v>
      </c>
      <c r="BC108" s="477">
        <v>1.1334960999999999E-7</v>
      </c>
      <c r="BD108" s="477">
        <v>1.0609801E-7</v>
      </c>
      <c r="BE108" s="477">
        <v>4.8975052000000002E-11</v>
      </c>
      <c r="BF108" s="477">
        <v>2.5571681000000002E-6</v>
      </c>
      <c r="BG108" s="166"/>
      <c r="BH108" s="477">
        <v>8.7498471000000007E-6</v>
      </c>
      <c r="BI108" s="477">
        <v>1.4626034E-12</v>
      </c>
      <c r="BJ108" s="477">
        <v>1.8075381E-6</v>
      </c>
      <c r="BK108" s="477">
        <v>9.6944508999999994E-15</v>
      </c>
      <c r="BL108" s="477">
        <v>1.8551251E-13</v>
      </c>
      <c r="BM108" s="477">
        <v>1.0544588E-8</v>
      </c>
      <c r="BN108" s="477">
        <v>5.0268744999999997E-7</v>
      </c>
      <c r="BO108" s="477">
        <v>2.1022747E-7</v>
      </c>
      <c r="BP108" s="477">
        <v>3.0267571999999999E-7</v>
      </c>
      <c r="BQ108" s="477">
        <v>8.2828592000000004E-7</v>
      </c>
      <c r="BR108" s="477">
        <v>4.1930043999999997E-11</v>
      </c>
      <c r="BS108" s="477">
        <v>7.4484624999999998E-8</v>
      </c>
      <c r="BT108" s="477">
        <v>1.9407395E-10</v>
      </c>
      <c r="BU108" s="477">
        <v>1.6110061E-12</v>
      </c>
      <c r="BV108" s="477">
        <v>5.7397748999999998E-8</v>
      </c>
      <c r="BW108" s="166"/>
      <c r="BX108" s="277"/>
      <c r="BY108" s="483">
        <f t="shared" si="122"/>
        <v>0</v>
      </c>
      <c r="BZ108" s="483">
        <f t="shared" si="123"/>
        <v>0</v>
      </c>
      <c r="CA108" s="483">
        <f t="shared" si="124"/>
        <v>0</v>
      </c>
      <c r="CB108" s="483">
        <f t="shared" si="125"/>
        <v>0</v>
      </c>
      <c r="CC108" s="483">
        <f t="shared" si="126"/>
        <v>0</v>
      </c>
      <c r="CD108" s="483">
        <f t="shared" si="127"/>
        <v>0</v>
      </c>
      <c r="CE108" s="483">
        <f t="shared" si="128"/>
        <v>0</v>
      </c>
      <c r="CF108" s="483">
        <f t="shared" si="129"/>
        <v>0</v>
      </c>
      <c r="CG108" s="483">
        <f t="shared" si="130"/>
        <v>0</v>
      </c>
      <c r="CH108" s="483">
        <f t="shared" si="131"/>
        <v>0</v>
      </c>
      <c r="CI108" s="483">
        <f t="shared" si="132"/>
        <v>0</v>
      </c>
      <c r="CJ108" s="483">
        <f t="shared" si="133"/>
        <v>0</v>
      </c>
      <c r="CK108" s="483">
        <f t="shared" si="134"/>
        <v>0</v>
      </c>
      <c r="CL108" s="483">
        <f t="shared" si="135"/>
        <v>0</v>
      </c>
      <c r="CM108" s="483">
        <f t="shared" si="136"/>
        <v>0</v>
      </c>
      <c r="CN108" s="483"/>
      <c r="CO108" s="483"/>
      <c r="CP108" s="483">
        <f>($E108*AA108)+($F108*AR108)+($G108*BH108)</f>
        <v>0</v>
      </c>
      <c r="CQ108" s="483">
        <f t="shared" si="211"/>
        <v>0</v>
      </c>
      <c r="CR108" s="483">
        <f t="shared" si="212"/>
        <v>0</v>
      </c>
      <c r="CS108" s="483">
        <f t="shared" si="213"/>
        <v>0</v>
      </c>
      <c r="CT108" s="483">
        <f t="shared" si="214"/>
        <v>0</v>
      </c>
      <c r="CU108" s="483">
        <f t="shared" si="215"/>
        <v>0</v>
      </c>
      <c r="CV108" s="483">
        <f t="shared" si="216"/>
        <v>0</v>
      </c>
      <c r="CW108" s="483">
        <f t="shared" si="217"/>
        <v>0</v>
      </c>
      <c r="CX108" s="483">
        <f t="shared" si="218"/>
        <v>0</v>
      </c>
      <c r="CY108" s="483">
        <f t="shared" si="219"/>
        <v>0</v>
      </c>
      <c r="CZ108" s="483">
        <f t="shared" si="220"/>
        <v>0</v>
      </c>
      <c r="DA108" s="483">
        <f t="shared" si="221"/>
        <v>0</v>
      </c>
      <c r="DB108" s="483">
        <f t="shared" si="222"/>
        <v>0</v>
      </c>
      <c r="DC108" s="483">
        <f t="shared" si="223"/>
        <v>0</v>
      </c>
      <c r="DD108" s="483">
        <f t="shared" si="224"/>
        <v>0</v>
      </c>
      <c r="DE108" s="483"/>
      <c r="DF108" s="484"/>
      <c r="DG108" s="483">
        <f t="shared" si="227"/>
        <v>0</v>
      </c>
      <c r="DH108" s="483">
        <f t="shared" si="228"/>
        <v>0</v>
      </c>
      <c r="DI108" s="483">
        <f t="shared" si="229"/>
        <v>0</v>
      </c>
      <c r="DJ108" s="483">
        <f t="shared" si="230"/>
        <v>0</v>
      </c>
      <c r="DK108" s="483">
        <f t="shared" si="231"/>
        <v>0</v>
      </c>
      <c r="DL108" s="483">
        <f t="shared" si="232"/>
        <v>0</v>
      </c>
      <c r="DM108" s="483">
        <f t="shared" si="233"/>
        <v>0</v>
      </c>
      <c r="DN108" s="483">
        <f t="shared" si="234"/>
        <v>0</v>
      </c>
      <c r="DO108" s="483">
        <f t="shared" si="235"/>
        <v>0</v>
      </c>
      <c r="DP108" s="483">
        <f t="shared" si="236"/>
        <v>0</v>
      </c>
      <c r="DQ108" s="483">
        <f t="shared" si="237"/>
        <v>0</v>
      </c>
      <c r="DR108" s="483">
        <f t="shared" si="238"/>
        <v>0</v>
      </c>
      <c r="DS108" s="483">
        <f t="shared" si="239"/>
        <v>0</v>
      </c>
      <c r="DT108" s="483">
        <f t="shared" si="240"/>
        <v>0</v>
      </c>
      <c r="DU108" s="483">
        <f t="shared" si="241"/>
        <v>0</v>
      </c>
    </row>
    <row r="109" spans="1:125" s="166" customFormat="1" ht="15.75" customHeight="1" x14ac:dyDescent="0.25">
      <c r="A109" s="165">
        <f>'2.Data entry'!B109</f>
        <v>0</v>
      </c>
      <c r="B109" s="303" t="str">
        <f>'2.Data entry'!C109</f>
        <v>Hydrochloric acid</v>
      </c>
      <c r="C109" s="165" t="str">
        <f>'2.Data entry'!E109</f>
        <v>kg</v>
      </c>
      <c r="D109" s="304">
        <f>'2.Data entry'!F109</f>
        <v>0</v>
      </c>
      <c r="E109" s="329">
        <f>'2.Data entry'!G109*$D109</f>
        <v>0</v>
      </c>
      <c r="F109" s="329">
        <f>'2.Data entry'!H109*$D109</f>
        <v>0</v>
      </c>
      <c r="G109" s="329">
        <f>'2.Data entry'!I109*$D109</f>
        <v>0</v>
      </c>
      <c r="H109" s="306"/>
      <c r="I109" s="262"/>
      <c r="J109" s="476">
        <v>0.24812255</v>
      </c>
      <c r="K109" s="476">
        <v>1.6108760999999999E-8</v>
      </c>
      <c r="L109" s="476">
        <v>0.97641891000000003</v>
      </c>
      <c r="M109" s="476">
        <v>7.5201249000000006E-9</v>
      </c>
      <c r="N109" s="476">
        <v>1.5252044E-7</v>
      </c>
      <c r="O109" s="476">
        <v>3.1998121000000003E-4</v>
      </c>
      <c r="P109" s="476">
        <v>2.2442699999999999E-2</v>
      </c>
      <c r="Q109" s="476">
        <v>9.0106424000000005E-4</v>
      </c>
      <c r="R109" s="476">
        <v>4.8340223999999996E-3</v>
      </c>
      <c r="S109" s="476">
        <v>2.4279522999999998E-3</v>
      </c>
      <c r="T109" s="476">
        <v>7.2963858999999996E-5</v>
      </c>
      <c r="U109" s="476">
        <v>2.6809628999999998E-4</v>
      </c>
      <c r="V109" s="476">
        <v>2.5705425E-3</v>
      </c>
      <c r="W109" s="476">
        <v>9.2584974000000001E-7</v>
      </c>
      <c r="X109" s="476">
        <v>6.6137749999999995E-2</v>
      </c>
      <c r="Y109" s="307"/>
      <c r="Z109" s="308"/>
      <c r="AA109" s="476">
        <v>4.0287809999999999E-4</v>
      </c>
      <c r="AB109" s="476">
        <v>7.3969196999999999E-11</v>
      </c>
      <c r="AC109" s="476">
        <v>7.9212426999999996E-4</v>
      </c>
      <c r="AD109" s="476">
        <v>3.6139881E-13</v>
      </c>
      <c r="AE109" s="476">
        <v>3.9286556000000003E-11</v>
      </c>
      <c r="AF109" s="476">
        <v>1.0722445E-7</v>
      </c>
      <c r="AG109" s="476">
        <v>2.5670751000000001E-5</v>
      </c>
      <c r="AH109" s="476">
        <v>1.7795671E-6</v>
      </c>
      <c r="AI109" s="476">
        <v>1.7415612000000001E-6</v>
      </c>
      <c r="AJ109" s="476">
        <v>6.9247144999999996E-6</v>
      </c>
      <c r="AK109" s="476">
        <v>1.7851651E-9</v>
      </c>
      <c r="AL109" s="476">
        <v>6.2880911000000003E-7</v>
      </c>
      <c r="AM109" s="476">
        <v>-9.4778437000000004E-10</v>
      </c>
      <c r="AN109" s="476">
        <v>1.0285188E-10</v>
      </c>
      <c r="AO109" s="476">
        <v>4.0309118000000003E-6</v>
      </c>
      <c r="AR109" s="476">
        <v>2.9446275000000001E-5</v>
      </c>
      <c r="AS109" s="476">
        <v>3.4873123000000001E-12</v>
      </c>
      <c r="AT109" s="476">
        <v>8.7213490999999996E-5</v>
      </c>
      <c r="AU109" s="476">
        <v>8.8825404999999999E-13</v>
      </c>
      <c r="AV109" s="476">
        <v>3.7816655999999999E-12</v>
      </c>
      <c r="AW109" s="476">
        <v>1.3895858E-8</v>
      </c>
      <c r="AX109" s="476">
        <v>7.5636168999999998E-6</v>
      </c>
      <c r="AY109" s="476">
        <v>3.1908316E-7</v>
      </c>
      <c r="AZ109" s="478">
        <v>2.8106572999999998E-7</v>
      </c>
      <c r="BA109" s="478">
        <v>1.2174045E-6</v>
      </c>
      <c r="BB109" s="478">
        <v>1.1668398E-8</v>
      </c>
      <c r="BC109" s="478">
        <v>1.1334960999999999E-7</v>
      </c>
      <c r="BD109" s="478">
        <v>1.0609801E-7</v>
      </c>
      <c r="BE109" s="478">
        <v>4.8975052000000002E-11</v>
      </c>
      <c r="BF109" s="478">
        <v>2.5571681000000002E-6</v>
      </c>
      <c r="BH109" s="478">
        <v>8.7498471000000007E-6</v>
      </c>
      <c r="BI109" s="478">
        <v>1.4626034E-12</v>
      </c>
      <c r="BJ109" s="478">
        <v>1.8075381E-6</v>
      </c>
      <c r="BK109" s="478">
        <v>9.6944508999999994E-15</v>
      </c>
      <c r="BL109" s="478">
        <v>1.8551251E-13</v>
      </c>
      <c r="BM109" s="478">
        <v>1.0544588E-8</v>
      </c>
      <c r="BN109" s="478">
        <v>5.0268744999999997E-7</v>
      </c>
      <c r="BO109" s="478">
        <v>2.1022747E-7</v>
      </c>
      <c r="BP109" s="478">
        <v>3.0267571999999999E-7</v>
      </c>
      <c r="BQ109" s="478">
        <v>8.2828592000000004E-7</v>
      </c>
      <c r="BR109" s="478">
        <v>4.1930043999999997E-11</v>
      </c>
      <c r="BS109" s="478">
        <v>7.4484624999999998E-8</v>
      </c>
      <c r="BT109" s="478">
        <v>1.9407395E-10</v>
      </c>
      <c r="BU109" s="478">
        <v>1.6110061E-12</v>
      </c>
      <c r="BV109" s="478">
        <v>5.7397748999999998E-8</v>
      </c>
      <c r="BX109" s="262"/>
      <c r="BY109" s="336">
        <f t="shared" si="122"/>
        <v>0</v>
      </c>
      <c r="BZ109" s="336">
        <f t="shared" si="123"/>
        <v>0</v>
      </c>
      <c r="CA109" s="336">
        <f t="shared" si="124"/>
        <v>0</v>
      </c>
      <c r="CB109" s="336">
        <f t="shared" si="125"/>
        <v>0</v>
      </c>
      <c r="CC109" s="336">
        <f t="shared" si="126"/>
        <v>0</v>
      </c>
      <c r="CD109" s="336">
        <f t="shared" si="127"/>
        <v>0</v>
      </c>
      <c r="CE109" s="336">
        <f t="shared" si="128"/>
        <v>0</v>
      </c>
      <c r="CF109" s="336">
        <f t="shared" si="129"/>
        <v>0</v>
      </c>
      <c r="CG109" s="336">
        <f t="shared" si="130"/>
        <v>0</v>
      </c>
      <c r="CH109" s="336">
        <f t="shared" si="131"/>
        <v>0</v>
      </c>
      <c r="CI109" s="336">
        <f t="shared" si="132"/>
        <v>0</v>
      </c>
      <c r="CJ109" s="336">
        <f t="shared" si="133"/>
        <v>0</v>
      </c>
      <c r="CK109" s="336">
        <f t="shared" si="134"/>
        <v>0</v>
      </c>
      <c r="CL109" s="336">
        <f t="shared" si="135"/>
        <v>0</v>
      </c>
      <c r="CM109" s="336">
        <f t="shared" si="136"/>
        <v>0</v>
      </c>
      <c r="CN109" s="336"/>
      <c r="CO109" s="336"/>
      <c r="CP109" s="336">
        <f t="shared" ref="CP109:CP121" si="242">($E109*AA109)+($F109*AR109)+($G109*BH109)</f>
        <v>0</v>
      </c>
      <c r="CQ109" s="336">
        <f t="shared" ref="CQ109:CQ121" si="243">($E109*AB109)+($F109*AS109)+($G109*BI109)</f>
        <v>0</v>
      </c>
      <c r="CR109" s="336">
        <f t="shared" ref="CR109:CR121" si="244">($E109*AC109)+($F109*AT109)+($G109*BJ109)</f>
        <v>0</v>
      </c>
      <c r="CS109" s="336">
        <f t="shared" ref="CS109:CS121" si="245">($E109*AD109)+($F109*AU109)+($G109*BK109)</f>
        <v>0</v>
      </c>
      <c r="CT109" s="336">
        <f t="shared" ref="CT109:CT121" si="246">($E109*AE109)+($F109*AV109)+($G109*BL109)</f>
        <v>0</v>
      </c>
      <c r="CU109" s="336">
        <f t="shared" ref="CU109:CU121" si="247">($E109*AF109)+($F109*AW109)+($G109*BM109)</f>
        <v>0</v>
      </c>
      <c r="CV109" s="336">
        <f t="shared" ref="CV109:CV121" si="248">($E109*AG109)+($F109*AX109)+($G109*BN109)</f>
        <v>0</v>
      </c>
      <c r="CW109" s="336">
        <f t="shared" ref="CW109:CW121" si="249">($E109*AH109)+($F109*AY109)+($G109*BO109)</f>
        <v>0</v>
      </c>
      <c r="CX109" s="336">
        <f t="shared" ref="CX109:CX121" si="250">($E109*AI109)+($F109*AZ109)+($G109*BP109)</f>
        <v>0</v>
      </c>
      <c r="CY109" s="336">
        <f t="shared" ref="CY109:CY121" si="251">($E109*AJ109)+($F109*BA109)+($G109*BQ109)</f>
        <v>0</v>
      </c>
      <c r="CZ109" s="336">
        <f t="shared" ref="CZ109:CZ121" si="252">($E109*AK109)+($F109*BB109)+($G109*BR109)</f>
        <v>0</v>
      </c>
      <c r="DA109" s="336">
        <f t="shared" ref="DA109:DA121" si="253">($E109*AL109)+($F109*BC109)+($G109*BS109)</f>
        <v>0</v>
      </c>
      <c r="DB109" s="336">
        <f t="shared" ref="DB109:DB121" si="254">($E109*AM109)+($F109*BD109)+($G109*BT109)</f>
        <v>0</v>
      </c>
      <c r="DC109" s="336">
        <f t="shared" ref="DC109:DC121" si="255">($E109*AN109)+($F109*BE109)+($G109*BU109)</f>
        <v>0</v>
      </c>
      <c r="DD109" s="336">
        <f t="shared" ref="DD109:DD121" si="256">($E109*AO109)+($F109*BF109)+($G109*BV109)</f>
        <v>0</v>
      </c>
      <c r="DE109" s="336"/>
      <c r="DF109" s="480"/>
      <c r="DG109" s="336">
        <f t="shared" si="227"/>
        <v>0</v>
      </c>
      <c r="DH109" s="336">
        <f t="shared" si="228"/>
        <v>0</v>
      </c>
      <c r="DI109" s="336">
        <f t="shared" si="229"/>
        <v>0</v>
      </c>
      <c r="DJ109" s="336">
        <f t="shared" si="230"/>
        <v>0</v>
      </c>
      <c r="DK109" s="336">
        <f t="shared" si="231"/>
        <v>0</v>
      </c>
      <c r="DL109" s="336">
        <f t="shared" si="232"/>
        <v>0</v>
      </c>
      <c r="DM109" s="336">
        <f t="shared" si="233"/>
        <v>0</v>
      </c>
      <c r="DN109" s="336">
        <f t="shared" si="234"/>
        <v>0</v>
      </c>
      <c r="DO109" s="336">
        <f t="shared" si="235"/>
        <v>0</v>
      </c>
      <c r="DP109" s="336">
        <f t="shared" si="236"/>
        <v>0</v>
      </c>
      <c r="DQ109" s="336">
        <f t="shared" si="237"/>
        <v>0</v>
      </c>
      <c r="DR109" s="336">
        <f t="shared" si="238"/>
        <v>0</v>
      </c>
      <c r="DS109" s="336">
        <f t="shared" si="239"/>
        <v>0</v>
      </c>
      <c r="DT109" s="336">
        <f t="shared" si="240"/>
        <v>0</v>
      </c>
      <c r="DU109" s="336">
        <f t="shared" si="241"/>
        <v>0</v>
      </c>
    </row>
    <row r="110" spans="1:125" s="166" customFormat="1" ht="15.75" customHeight="1" x14ac:dyDescent="0.25">
      <c r="A110" s="165">
        <f>'2.Data entry'!B110</f>
        <v>0</v>
      </c>
      <c r="B110" s="303" t="str">
        <f>'2.Data entry'!C110</f>
        <v>Sodium hydroxide</v>
      </c>
      <c r="C110" s="165" t="str">
        <f>'2.Data entry'!E110</f>
        <v>kg</v>
      </c>
      <c r="D110" s="304">
        <f>'2.Data entry'!F110</f>
        <v>0</v>
      </c>
      <c r="E110" s="329">
        <f>'2.Data entry'!G110*$D110</f>
        <v>0</v>
      </c>
      <c r="F110" s="329">
        <f>'2.Data entry'!H110*$D110</f>
        <v>0</v>
      </c>
      <c r="G110" s="329">
        <f>'2.Data entry'!I110*$D110</f>
        <v>0</v>
      </c>
      <c r="H110" s="306"/>
      <c r="I110" s="262"/>
      <c r="J110" s="476">
        <v>0.85010383</v>
      </c>
      <c r="K110" s="476">
        <v>7.6935650999999999E-7</v>
      </c>
      <c r="L110" s="476">
        <v>5.0802025000000004</v>
      </c>
      <c r="M110" s="476">
        <v>5.7528069000000003E-8</v>
      </c>
      <c r="N110" s="476">
        <v>6.3203283000000002E-7</v>
      </c>
      <c r="O110" s="476">
        <v>3.8461069000000003E-4</v>
      </c>
      <c r="P110" s="476">
        <v>0.36516804000000003</v>
      </c>
      <c r="Q110" s="476">
        <v>1.8892115E-3</v>
      </c>
      <c r="R110" s="476">
        <v>4.3392175999999996E-3</v>
      </c>
      <c r="S110" s="476">
        <v>7.2962162000000004E-3</v>
      </c>
      <c r="T110" s="476">
        <v>6.7649975000000004E-4</v>
      </c>
      <c r="U110" s="476">
        <v>8.4993632000000005E-4</v>
      </c>
      <c r="V110" s="476">
        <v>9.8766596000000005E-3</v>
      </c>
      <c r="W110" s="476">
        <v>1.5201299E-5</v>
      </c>
      <c r="X110" s="476">
        <v>0.17142125999999999</v>
      </c>
      <c r="Y110" s="307"/>
      <c r="Z110" s="308"/>
      <c r="AA110" s="476">
        <v>4.0287809999999999E-4</v>
      </c>
      <c r="AB110" s="476">
        <v>7.3969196999999999E-11</v>
      </c>
      <c r="AC110" s="476">
        <v>7.9212426999999996E-4</v>
      </c>
      <c r="AD110" s="476">
        <v>3.6139881E-13</v>
      </c>
      <c r="AE110" s="476">
        <v>3.9286556000000003E-11</v>
      </c>
      <c r="AF110" s="476">
        <v>1.0722445E-7</v>
      </c>
      <c r="AG110" s="476">
        <v>2.5670751000000001E-5</v>
      </c>
      <c r="AH110" s="476">
        <v>1.7795671E-6</v>
      </c>
      <c r="AI110" s="476">
        <v>1.7415612000000001E-6</v>
      </c>
      <c r="AJ110" s="476">
        <v>6.9247144999999996E-6</v>
      </c>
      <c r="AK110" s="476">
        <v>1.7851651E-9</v>
      </c>
      <c r="AL110" s="476">
        <v>6.2880911000000003E-7</v>
      </c>
      <c r="AM110" s="476">
        <v>-9.4778437000000004E-10</v>
      </c>
      <c r="AN110" s="476">
        <v>1.0285188E-10</v>
      </c>
      <c r="AO110" s="476">
        <v>4.0309118000000003E-6</v>
      </c>
      <c r="AR110" s="476">
        <v>2.9446275000000001E-5</v>
      </c>
      <c r="AS110" s="476">
        <v>3.4873123000000001E-12</v>
      </c>
      <c r="AT110" s="476">
        <v>8.7213490999999996E-5</v>
      </c>
      <c r="AU110" s="476">
        <v>8.8825404999999999E-13</v>
      </c>
      <c r="AV110" s="476">
        <v>3.7816655999999999E-12</v>
      </c>
      <c r="AW110" s="476">
        <v>1.3895858E-8</v>
      </c>
      <c r="AX110" s="476">
        <v>7.5636168999999998E-6</v>
      </c>
      <c r="AY110" s="476">
        <v>3.1908316E-7</v>
      </c>
      <c r="AZ110" s="478">
        <v>2.8106572999999998E-7</v>
      </c>
      <c r="BA110" s="478">
        <v>1.2174045E-6</v>
      </c>
      <c r="BB110" s="478">
        <v>1.1668398E-8</v>
      </c>
      <c r="BC110" s="478">
        <v>1.1334960999999999E-7</v>
      </c>
      <c r="BD110" s="478">
        <v>1.0609801E-7</v>
      </c>
      <c r="BE110" s="478">
        <v>4.8975052000000002E-11</v>
      </c>
      <c r="BF110" s="478">
        <v>2.5571681000000002E-6</v>
      </c>
      <c r="BH110" s="478">
        <v>8.7498471000000007E-6</v>
      </c>
      <c r="BI110" s="478">
        <v>1.4626034E-12</v>
      </c>
      <c r="BJ110" s="478">
        <v>1.8075381E-6</v>
      </c>
      <c r="BK110" s="478">
        <v>9.6944508999999994E-15</v>
      </c>
      <c r="BL110" s="478">
        <v>1.8551251E-13</v>
      </c>
      <c r="BM110" s="478">
        <v>1.0544588E-8</v>
      </c>
      <c r="BN110" s="478">
        <v>5.0268744999999997E-7</v>
      </c>
      <c r="BO110" s="478">
        <v>2.1022747E-7</v>
      </c>
      <c r="BP110" s="478">
        <v>3.0267571999999999E-7</v>
      </c>
      <c r="BQ110" s="478">
        <v>8.2828592000000004E-7</v>
      </c>
      <c r="BR110" s="478">
        <v>4.1930043999999997E-11</v>
      </c>
      <c r="BS110" s="478">
        <v>7.4484624999999998E-8</v>
      </c>
      <c r="BT110" s="478">
        <v>1.9407395E-10</v>
      </c>
      <c r="BU110" s="478">
        <v>1.6110061E-12</v>
      </c>
      <c r="BV110" s="478">
        <v>5.7397748999999998E-8</v>
      </c>
      <c r="BX110" s="262"/>
      <c r="BY110" s="336">
        <f t="shared" si="122"/>
        <v>0</v>
      </c>
      <c r="BZ110" s="336">
        <f t="shared" si="123"/>
        <v>0</v>
      </c>
      <c r="CA110" s="336">
        <f t="shared" si="124"/>
        <v>0</v>
      </c>
      <c r="CB110" s="336">
        <f t="shared" si="125"/>
        <v>0</v>
      </c>
      <c r="CC110" s="336">
        <f t="shared" si="126"/>
        <v>0</v>
      </c>
      <c r="CD110" s="336">
        <f t="shared" si="127"/>
        <v>0</v>
      </c>
      <c r="CE110" s="336">
        <f t="shared" si="128"/>
        <v>0</v>
      </c>
      <c r="CF110" s="336">
        <f t="shared" si="129"/>
        <v>0</v>
      </c>
      <c r="CG110" s="336">
        <f t="shared" si="130"/>
        <v>0</v>
      </c>
      <c r="CH110" s="336">
        <f t="shared" si="131"/>
        <v>0</v>
      </c>
      <c r="CI110" s="336">
        <f t="shared" si="132"/>
        <v>0</v>
      </c>
      <c r="CJ110" s="336">
        <f t="shared" si="133"/>
        <v>0</v>
      </c>
      <c r="CK110" s="336">
        <f t="shared" si="134"/>
        <v>0</v>
      </c>
      <c r="CL110" s="336">
        <f t="shared" si="135"/>
        <v>0</v>
      </c>
      <c r="CM110" s="336">
        <f t="shared" si="136"/>
        <v>0</v>
      </c>
      <c r="CN110" s="336"/>
      <c r="CO110" s="336"/>
      <c r="CP110" s="336">
        <f t="shared" si="242"/>
        <v>0</v>
      </c>
      <c r="CQ110" s="336">
        <f t="shared" si="243"/>
        <v>0</v>
      </c>
      <c r="CR110" s="336">
        <f t="shared" si="244"/>
        <v>0</v>
      </c>
      <c r="CS110" s="336">
        <f t="shared" si="245"/>
        <v>0</v>
      </c>
      <c r="CT110" s="336">
        <f t="shared" si="246"/>
        <v>0</v>
      </c>
      <c r="CU110" s="336">
        <f t="shared" si="247"/>
        <v>0</v>
      </c>
      <c r="CV110" s="336">
        <f t="shared" si="248"/>
        <v>0</v>
      </c>
      <c r="CW110" s="336">
        <f t="shared" si="249"/>
        <v>0</v>
      </c>
      <c r="CX110" s="336">
        <f t="shared" si="250"/>
        <v>0</v>
      </c>
      <c r="CY110" s="336">
        <f t="shared" si="251"/>
        <v>0</v>
      </c>
      <c r="CZ110" s="336">
        <f t="shared" si="252"/>
        <v>0</v>
      </c>
      <c r="DA110" s="336">
        <f t="shared" si="253"/>
        <v>0</v>
      </c>
      <c r="DB110" s="336">
        <f t="shared" si="254"/>
        <v>0</v>
      </c>
      <c r="DC110" s="336">
        <f t="shared" si="255"/>
        <v>0</v>
      </c>
      <c r="DD110" s="336">
        <f t="shared" si="256"/>
        <v>0</v>
      </c>
      <c r="DE110" s="336"/>
      <c r="DF110" s="480"/>
      <c r="DG110" s="336">
        <f t="shared" si="227"/>
        <v>0</v>
      </c>
      <c r="DH110" s="336">
        <f t="shared" si="228"/>
        <v>0</v>
      </c>
      <c r="DI110" s="336">
        <f t="shared" si="229"/>
        <v>0</v>
      </c>
      <c r="DJ110" s="336">
        <f t="shared" si="230"/>
        <v>0</v>
      </c>
      <c r="DK110" s="336">
        <f t="shared" si="231"/>
        <v>0</v>
      </c>
      <c r="DL110" s="336">
        <f t="shared" si="232"/>
        <v>0</v>
      </c>
      <c r="DM110" s="336">
        <f t="shared" si="233"/>
        <v>0</v>
      </c>
      <c r="DN110" s="336">
        <f t="shared" si="234"/>
        <v>0</v>
      </c>
      <c r="DO110" s="336">
        <f t="shared" si="235"/>
        <v>0</v>
      </c>
      <c r="DP110" s="336">
        <f t="shared" si="236"/>
        <v>0</v>
      </c>
      <c r="DQ110" s="336">
        <f t="shared" si="237"/>
        <v>0</v>
      </c>
      <c r="DR110" s="336">
        <f t="shared" si="238"/>
        <v>0</v>
      </c>
      <c r="DS110" s="336">
        <f t="shared" si="239"/>
        <v>0</v>
      </c>
      <c r="DT110" s="336">
        <f t="shared" si="240"/>
        <v>0</v>
      </c>
      <c r="DU110" s="336">
        <f t="shared" si="241"/>
        <v>0</v>
      </c>
    </row>
    <row r="111" spans="1:125" s="166" customFormat="1" ht="15.75" customHeight="1" x14ac:dyDescent="0.25">
      <c r="A111" s="165">
        <f>'2.Data entry'!B111</f>
        <v>0</v>
      </c>
      <c r="B111" s="303" t="str">
        <f>'2.Data entry'!C111</f>
        <v>Nitric acid</v>
      </c>
      <c r="C111" s="165" t="str">
        <f>'2.Data entry'!E111</f>
        <v>kg</v>
      </c>
      <c r="D111" s="304">
        <f>'2.Data entry'!F111</f>
        <v>0</v>
      </c>
      <c r="E111" s="329">
        <f>'2.Data entry'!G111*$D111</f>
        <v>0</v>
      </c>
      <c r="F111" s="329">
        <f>'2.Data entry'!H111*$D111</f>
        <v>0</v>
      </c>
      <c r="G111" s="329">
        <f>'2.Data entry'!I111*$D111</f>
        <v>0</v>
      </c>
      <c r="H111" s="306"/>
      <c r="I111" s="262"/>
      <c r="J111" s="476">
        <v>3.0371887000000002</v>
      </c>
      <c r="K111" s="476">
        <v>8.3467614999999996E-8</v>
      </c>
      <c r="L111" s="476">
        <v>11.388334</v>
      </c>
      <c r="M111" s="476">
        <v>1.4175343E-8</v>
      </c>
      <c r="N111" s="476">
        <v>4.1659588999999998E-7</v>
      </c>
      <c r="O111" s="476">
        <v>4.6680602999999999E-4</v>
      </c>
      <c r="P111" s="476">
        <v>2.0023782E-2</v>
      </c>
      <c r="Q111" s="476">
        <v>6.8835427000000001E-3</v>
      </c>
      <c r="R111" s="476">
        <v>1.6942672999999998E-2</v>
      </c>
      <c r="S111" s="476">
        <v>6.1771882E-2</v>
      </c>
      <c r="T111" s="476">
        <v>1.1313701E-4</v>
      </c>
      <c r="U111" s="476">
        <v>2.6611668999999998E-3</v>
      </c>
      <c r="V111" s="476">
        <v>-5.5644329999999999E-4</v>
      </c>
      <c r="W111" s="476">
        <v>1.3498454E-5</v>
      </c>
      <c r="X111" s="476">
        <v>0.95879110000000001</v>
      </c>
      <c r="Y111" s="307"/>
      <c r="Z111" s="308"/>
      <c r="AA111" s="476">
        <v>4.0287809999999999E-4</v>
      </c>
      <c r="AB111" s="476">
        <v>7.3969196999999999E-11</v>
      </c>
      <c r="AC111" s="476">
        <v>7.9212426999999996E-4</v>
      </c>
      <c r="AD111" s="476">
        <v>3.6139881E-13</v>
      </c>
      <c r="AE111" s="476">
        <v>3.9286556000000003E-11</v>
      </c>
      <c r="AF111" s="476">
        <v>1.0722445E-7</v>
      </c>
      <c r="AG111" s="476">
        <v>2.5670751000000001E-5</v>
      </c>
      <c r="AH111" s="476">
        <v>1.7795671E-6</v>
      </c>
      <c r="AI111" s="476">
        <v>1.7415612000000001E-6</v>
      </c>
      <c r="AJ111" s="476">
        <v>6.9247144999999996E-6</v>
      </c>
      <c r="AK111" s="476">
        <v>1.7851651E-9</v>
      </c>
      <c r="AL111" s="476">
        <v>6.2880911000000003E-7</v>
      </c>
      <c r="AM111" s="476">
        <v>-9.4778437000000004E-10</v>
      </c>
      <c r="AN111" s="476">
        <v>1.0285188E-10</v>
      </c>
      <c r="AO111" s="476">
        <v>4.0309118000000003E-6</v>
      </c>
      <c r="AR111" s="476">
        <v>2.9446275000000001E-5</v>
      </c>
      <c r="AS111" s="476">
        <v>3.4873123000000001E-12</v>
      </c>
      <c r="AT111" s="476">
        <v>8.7213490999999996E-5</v>
      </c>
      <c r="AU111" s="476">
        <v>8.8825404999999999E-13</v>
      </c>
      <c r="AV111" s="476">
        <v>3.7816655999999999E-12</v>
      </c>
      <c r="AW111" s="476">
        <v>1.3895858E-8</v>
      </c>
      <c r="AX111" s="476">
        <v>7.5636168999999998E-6</v>
      </c>
      <c r="AY111" s="476">
        <v>3.1908316E-7</v>
      </c>
      <c r="AZ111" s="478">
        <v>2.8106572999999998E-7</v>
      </c>
      <c r="BA111" s="478">
        <v>1.2174045E-6</v>
      </c>
      <c r="BB111" s="478">
        <v>1.1668398E-8</v>
      </c>
      <c r="BC111" s="478">
        <v>1.1334960999999999E-7</v>
      </c>
      <c r="BD111" s="478">
        <v>1.0609801E-7</v>
      </c>
      <c r="BE111" s="478">
        <v>4.8975052000000002E-11</v>
      </c>
      <c r="BF111" s="478">
        <v>2.5571681000000002E-6</v>
      </c>
      <c r="BH111" s="478">
        <v>8.7498471000000007E-6</v>
      </c>
      <c r="BI111" s="478">
        <v>1.4626034E-12</v>
      </c>
      <c r="BJ111" s="478">
        <v>1.8075381E-6</v>
      </c>
      <c r="BK111" s="478">
        <v>9.6944508999999994E-15</v>
      </c>
      <c r="BL111" s="478">
        <v>1.8551251E-13</v>
      </c>
      <c r="BM111" s="478">
        <v>1.0544588E-8</v>
      </c>
      <c r="BN111" s="478">
        <v>5.0268744999999997E-7</v>
      </c>
      <c r="BO111" s="478">
        <v>2.1022747E-7</v>
      </c>
      <c r="BP111" s="478">
        <v>3.0267571999999999E-7</v>
      </c>
      <c r="BQ111" s="478">
        <v>8.2828592000000004E-7</v>
      </c>
      <c r="BR111" s="478">
        <v>4.1930043999999997E-11</v>
      </c>
      <c r="BS111" s="478">
        <v>7.4484624999999998E-8</v>
      </c>
      <c r="BT111" s="478">
        <v>1.9407395E-10</v>
      </c>
      <c r="BU111" s="478">
        <v>1.6110061E-12</v>
      </c>
      <c r="BV111" s="478">
        <v>5.7397748999999998E-8</v>
      </c>
      <c r="BX111" s="262"/>
      <c r="BY111" s="336">
        <f t="shared" ref="BY111:BY152" si="257">(J111*$D111)</f>
        <v>0</v>
      </c>
      <c r="BZ111" s="336">
        <f t="shared" ref="BZ111:BZ152" si="258">(K111*$D111)</f>
        <v>0</v>
      </c>
      <c r="CA111" s="336">
        <f t="shared" ref="CA111:CA152" si="259">(L111*$D111)</f>
        <v>0</v>
      </c>
      <c r="CB111" s="336">
        <f t="shared" ref="CB111:CB152" si="260">(M111*$D111)</f>
        <v>0</v>
      </c>
      <c r="CC111" s="336">
        <f t="shared" ref="CC111:CC152" si="261">(N111*$D111)</f>
        <v>0</v>
      </c>
      <c r="CD111" s="336">
        <f t="shared" ref="CD111:CD152" si="262">(O111*$D111)</f>
        <v>0</v>
      </c>
      <c r="CE111" s="336">
        <f t="shared" ref="CE111:CE152" si="263">(P111*$D111)</f>
        <v>0</v>
      </c>
      <c r="CF111" s="336">
        <f t="shared" ref="CF111:CF152" si="264">(Q111*$D111)</f>
        <v>0</v>
      </c>
      <c r="CG111" s="336">
        <f t="shared" ref="CG111:CG152" si="265">(R111*$D111)</f>
        <v>0</v>
      </c>
      <c r="CH111" s="336">
        <f t="shared" ref="CH111:CH152" si="266">(S111*$D111)</f>
        <v>0</v>
      </c>
      <c r="CI111" s="336">
        <f t="shared" ref="CI111:CI152" si="267">(T111*$D111)</f>
        <v>0</v>
      </c>
      <c r="CJ111" s="336">
        <f t="shared" ref="CJ111:CJ152" si="268">(U111*$D111)</f>
        <v>0</v>
      </c>
      <c r="CK111" s="336">
        <f t="shared" ref="CK111:CK152" si="269">(V111*$D111)</f>
        <v>0</v>
      </c>
      <c r="CL111" s="336">
        <f t="shared" ref="CL111:CL152" si="270">(W111*$D111)</f>
        <v>0</v>
      </c>
      <c r="CM111" s="336">
        <f t="shared" ref="CM111:CM152" si="271">(X111*$D111)</f>
        <v>0</v>
      </c>
      <c r="CN111" s="336"/>
      <c r="CO111" s="336"/>
      <c r="CP111" s="336">
        <f t="shared" si="242"/>
        <v>0</v>
      </c>
      <c r="CQ111" s="336">
        <f t="shared" si="243"/>
        <v>0</v>
      </c>
      <c r="CR111" s="336">
        <f t="shared" si="244"/>
        <v>0</v>
      </c>
      <c r="CS111" s="336">
        <f t="shared" si="245"/>
        <v>0</v>
      </c>
      <c r="CT111" s="336">
        <f t="shared" si="246"/>
        <v>0</v>
      </c>
      <c r="CU111" s="336">
        <f t="shared" si="247"/>
        <v>0</v>
      </c>
      <c r="CV111" s="336">
        <f t="shared" si="248"/>
        <v>0</v>
      </c>
      <c r="CW111" s="336">
        <f t="shared" si="249"/>
        <v>0</v>
      </c>
      <c r="CX111" s="336">
        <f t="shared" si="250"/>
        <v>0</v>
      </c>
      <c r="CY111" s="336">
        <f t="shared" si="251"/>
        <v>0</v>
      </c>
      <c r="CZ111" s="336">
        <f t="shared" si="252"/>
        <v>0</v>
      </c>
      <c r="DA111" s="336">
        <f t="shared" si="253"/>
        <v>0</v>
      </c>
      <c r="DB111" s="336">
        <f t="shared" si="254"/>
        <v>0</v>
      </c>
      <c r="DC111" s="336">
        <f t="shared" si="255"/>
        <v>0</v>
      </c>
      <c r="DD111" s="336">
        <f t="shared" si="256"/>
        <v>0</v>
      </c>
      <c r="DE111" s="336"/>
      <c r="DF111" s="480"/>
      <c r="DG111" s="336">
        <f t="shared" si="227"/>
        <v>0</v>
      </c>
      <c r="DH111" s="336">
        <f t="shared" si="228"/>
        <v>0</v>
      </c>
      <c r="DI111" s="336">
        <f t="shared" si="229"/>
        <v>0</v>
      </c>
      <c r="DJ111" s="336">
        <f t="shared" si="230"/>
        <v>0</v>
      </c>
      <c r="DK111" s="336">
        <f t="shared" si="231"/>
        <v>0</v>
      </c>
      <c r="DL111" s="336">
        <f t="shared" si="232"/>
        <v>0</v>
      </c>
      <c r="DM111" s="336">
        <f t="shared" si="233"/>
        <v>0</v>
      </c>
      <c r="DN111" s="336">
        <f t="shared" si="234"/>
        <v>0</v>
      </c>
      <c r="DO111" s="336">
        <f t="shared" si="235"/>
        <v>0</v>
      </c>
      <c r="DP111" s="336">
        <f t="shared" si="236"/>
        <v>0</v>
      </c>
      <c r="DQ111" s="336">
        <f t="shared" si="237"/>
        <v>0</v>
      </c>
      <c r="DR111" s="336">
        <f t="shared" si="238"/>
        <v>0</v>
      </c>
      <c r="DS111" s="336">
        <f t="shared" si="239"/>
        <v>0</v>
      </c>
      <c r="DT111" s="336">
        <f t="shared" si="240"/>
        <v>0</v>
      </c>
      <c r="DU111" s="336">
        <f t="shared" si="241"/>
        <v>0</v>
      </c>
    </row>
    <row r="112" spans="1:125" s="166" customFormat="1" ht="15.75" customHeight="1" x14ac:dyDescent="0.25">
      <c r="A112" s="165">
        <f>'2.Data entry'!B112</f>
        <v>0</v>
      </c>
      <c r="B112" s="303" t="str">
        <f>'2.Data entry'!C112</f>
        <v>Acetone</v>
      </c>
      <c r="C112" s="165" t="str">
        <f>'2.Data entry'!E112</f>
        <v>kg</v>
      </c>
      <c r="D112" s="304">
        <f>'2.Data entry'!F112</f>
        <v>0</v>
      </c>
      <c r="E112" s="329">
        <f>'2.Data entry'!G112*$D112</f>
        <v>0</v>
      </c>
      <c r="F112" s="329">
        <f>'2.Data entry'!H112*$D112</f>
        <v>0</v>
      </c>
      <c r="G112" s="329">
        <f>'2.Data entry'!I112*$D112</f>
        <v>0</v>
      </c>
      <c r="H112" s="306"/>
      <c r="I112" s="262"/>
      <c r="J112" s="476">
        <v>2.3258217999999999</v>
      </c>
      <c r="K112" s="476">
        <v>1.1457604999999999E-9</v>
      </c>
      <c r="L112" s="476">
        <v>2.6867784000000001</v>
      </c>
      <c r="M112" s="476">
        <v>4.7623833E-8</v>
      </c>
      <c r="N112" s="476">
        <v>3.2937765999999998E-8</v>
      </c>
      <c r="O112" s="476">
        <v>9.8610711999999991E-4</v>
      </c>
      <c r="P112" s="476">
        <v>4.1085242000000002E-4</v>
      </c>
      <c r="Q112" s="476">
        <v>8.8719325000000005E-3</v>
      </c>
      <c r="R112" s="476">
        <v>1.2424799E-2</v>
      </c>
      <c r="S112" s="476">
        <v>1.9623759000000001E-2</v>
      </c>
      <c r="T112" s="476">
        <v>1.5431654999999999E-4</v>
      </c>
      <c r="U112" s="476">
        <v>1.7970645000000001E-3</v>
      </c>
      <c r="V112" s="476">
        <v>5.0055921999999997E-3</v>
      </c>
      <c r="W112" s="476">
        <v>2.6833962000000002E-6</v>
      </c>
      <c r="X112" s="476">
        <v>8.4961113999999999E-4</v>
      </c>
      <c r="Y112" s="307"/>
      <c r="Z112" s="308"/>
      <c r="AA112" s="476">
        <v>4.0287809999999999E-4</v>
      </c>
      <c r="AB112" s="476">
        <v>7.3969196999999999E-11</v>
      </c>
      <c r="AC112" s="476">
        <v>7.9212426999999996E-4</v>
      </c>
      <c r="AD112" s="476">
        <v>3.6139881E-13</v>
      </c>
      <c r="AE112" s="476">
        <v>3.9286556000000003E-11</v>
      </c>
      <c r="AF112" s="476">
        <v>1.0722445E-7</v>
      </c>
      <c r="AG112" s="476">
        <v>2.5670751000000001E-5</v>
      </c>
      <c r="AH112" s="476">
        <v>1.7795671E-6</v>
      </c>
      <c r="AI112" s="476">
        <v>1.7415612000000001E-6</v>
      </c>
      <c r="AJ112" s="476">
        <v>6.9247144999999996E-6</v>
      </c>
      <c r="AK112" s="476">
        <v>1.7851651E-9</v>
      </c>
      <c r="AL112" s="476">
        <v>6.2880911000000003E-7</v>
      </c>
      <c r="AM112" s="476">
        <v>-9.4778437000000004E-10</v>
      </c>
      <c r="AN112" s="476">
        <v>1.0285188E-10</v>
      </c>
      <c r="AO112" s="476">
        <v>4.0309118000000003E-6</v>
      </c>
      <c r="AR112" s="476">
        <v>2.9446275000000001E-5</v>
      </c>
      <c r="AS112" s="476">
        <v>3.4873123000000001E-12</v>
      </c>
      <c r="AT112" s="476">
        <v>8.7213490999999996E-5</v>
      </c>
      <c r="AU112" s="476">
        <v>8.8825404999999999E-13</v>
      </c>
      <c r="AV112" s="476">
        <v>3.7816655999999999E-12</v>
      </c>
      <c r="AW112" s="476">
        <v>1.3895858E-8</v>
      </c>
      <c r="AX112" s="476">
        <v>7.5636168999999998E-6</v>
      </c>
      <c r="AY112" s="476">
        <v>3.1908316E-7</v>
      </c>
      <c r="AZ112" s="478">
        <v>2.8106572999999998E-7</v>
      </c>
      <c r="BA112" s="478">
        <v>1.2174045E-6</v>
      </c>
      <c r="BB112" s="478">
        <v>1.1668398E-8</v>
      </c>
      <c r="BC112" s="478">
        <v>1.1334960999999999E-7</v>
      </c>
      <c r="BD112" s="478">
        <v>1.0609801E-7</v>
      </c>
      <c r="BE112" s="478">
        <v>4.8975052000000002E-11</v>
      </c>
      <c r="BF112" s="478">
        <v>2.5571681000000002E-6</v>
      </c>
      <c r="BH112" s="478">
        <v>8.7498471000000007E-6</v>
      </c>
      <c r="BI112" s="478">
        <v>1.4626034E-12</v>
      </c>
      <c r="BJ112" s="478">
        <v>1.8075381E-6</v>
      </c>
      <c r="BK112" s="478">
        <v>9.6944508999999994E-15</v>
      </c>
      <c r="BL112" s="478">
        <v>1.8551251E-13</v>
      </c>
      <c r="BM112" s="478">
        <v>1.0544588E-8</v>
      </c>
      <c r="BN112" s="478">
        <v>5.0268744999999997E-7</v>
      </c>
      <c r="BO112" s="478">
        <v>2.1022747E-7</v>
      </c>
      <c r="BP112" s="478">
        <v>3.0267571999999999E-7</v>
      </c>
      <c r="BQ112" s="478">
        <v>8.2828592000000004E-7</v>
      </c>
      <c r="BR112" s="478">
        <v>4.1930043999999997E-11</v>
      </c>
      <c r="BS112" s="478">
        <v>7.4484624999999998E-8</v>
      </c>
      <c r="BT112" s="478">
        <v>1.9407395E-10</v>
      </c>
      <c r="BU112" s="478">
        <v>1.6110061E-12</v>
      </c>
      <c r="BV112" s="478">
        <v>5.7397748999999998E-8</v>
      </c>
      <c r="BX112" s="262"/>
      <c r="BY112" s="336">
        <f t="shared" si="257"/>
        <v>0</v>
      </c>
      <c r="BZ112" s="336">
        <f t="shared" si="258"/>
        <v>0</v>
      </c>
      <c r="CA112" s="336">
        <f t="shared" si="259"/>
        <v>0</v>
      </c>
      <c r="CB112" s="336">
        <f t="shared" si="260"/>
        <v>0</v>
      </c>
      <c r="CC112" s="336">
        <f t="shared" si="261"/>
        <v>0</v>
      </c>
      <c r="CD112" s="336">
        <f t="shared" si="262"/>
        <v>0</v>
      </c>
      <c r="CE112" s="336">
        <f t="shared" si="263"/>
        <v>0</v>
      </c>
      <c r="CF112" s="336">
        <f t="shared" si="264"/>
        <v>0</v>
      </c>
      <c r="CG112" s="336">
        <f t="shared" si="265"/>
        <v>0</v>
      </c>
      <c r="CH112" s="336">
        <f t="shared" si="266"/>
        <v>0</v>
      </c>
      <c r="CI112" s="336">
        <f t="shared" si="267"/>
        <v>0</v>
      </c>
      <c r="CJ112" s="336">
        <f t="shared" si="268"/>
        <v>0</v>
      </c>
      <c r="CK112" s="336">
        <f t="shared" si="269"/>
        <v>0</v>
      </c>
      <c r="CL112" s="336">
        <f t="shared" si="270"/>
        <v>0</v>
      </c>
      <c r="CM112" s="336">
        <f t="shared" si="271"/>
        <v>0</v>
      </c>
      <c r="CN112" s="336"/>
      <c r="CO112" s="336"/>
      <c r="CP112" s="336">
        <f t="shared" si="242"/>
        <v>0</v>
      </c>
      <c r="CQ112" s="336">
        <f t="shared" si="243"/>
        <v>0</v>
      </c>
      <c r="CR112" s="336">
        <f t="shared" si="244"/>
        <v>0</v>
      </c>
      <c r="CS112" s="336">
        <f t="shared" si="245"/>
        <v>0</v>
      </c>
      <c r="CT112" s="336">
        <f t="shared" si="246"/>
        <v>0</v>
      </c>
      <c r="CU112" s="336">
        <f t="shared" si="247"/>
        <v>0</v>
      </c>
      <c r="CV112" s="336">
        <f t="shared" si="248"/>
        <v>0</v>
      </c>
      <c r="CW112" s="336">
        <f t="shared" si="249"/>
        <v>0</v>
      </c>
      <c r="CX112" s="336">
        <f t="shared" si="250"/>
        <v>0</v>
      </c>
      <c r="CY112" s="336">
        <f t="shared" si="251"/>
        <v>0</v>
      </c>
      <c r="CZ112" s="336">
        <f t="shared" si="252"/>
        <v>0</v>
      </c>
      <c r="DA112" s="336">
        <f t="shared" si="253"/>
        <v>0</v>
      </c>
      <c r="DB112" s="336">
        <f t="shared" si="254"/>
        <v>0</v>
      </c>
      <c r="DC112" s="336">
        <f t="shared" si="255"/>
        <v>0</v>
      </c>
      <c r="DD112" s="336">
        <f t="shared" si="256"/>
        <v>0</v>
      </c>
      <c r="DE112" s="336"/>
      <c r="DF112" s="480"/>
      <c r="DG112" s="336">
        <f t="shared" si="227"/>
        <v>0</v>
      </c>
      <c r="DH112" s="336">
        <f t="shared" si="228"/>
        <v>0</v>
      </c>
      <c r="DI112" s="336">
        <f t="shared" si="229"/>
        <v>0</v>
      </c>
      <c r="DJ112" s="336">
        <f t="shared" si="230"/>
        <v>0</v>
      </c>
      <c r="DK112" s="336">
        <f t="shared" si="231"/>
        <v>0</v>
      </c>
      <c r="DL112" s="336">
        <f t="shared" si="232"/>
        <v>0</v>
      </c>
      <c r="DM112" s="336">
        <f t="shared" si="233"/>
        <v>0</v>
      </c>
      <c r="DN112" s="336">
        <f t="shared" si="234"/>
        <v>0</v>
      </c>
      <c r="DO112" s="336">
        <f t="shared" si="235"/>
        <v>0</v>
      </c>
      <c r="DP112" s="336">
        <f t="shared" si="236"/>
        <v>0</v>
      </c>
      <c r="DQ112" s="336">
        <f t="shared" si="237"/>
        <v>0</v>
      </c>
      <c r="DR112" s="336">
        <f t="shared" si="238"/>
        <v>0</v>
      </c>
      <c r="DS112" s="336">
        <f t="shared" si="239"/>
        <v>0</v>
      </c>
      <c r="DT112" s="336">
        <f t="shared" si="240"/>
        <v>0</v>
      </c>
      <c r="DU112" s="336">
        <f t="shared" si="241"/>
        <v>0</v>
      </c>
    </row>
    <row r="113" spans="1:125" s="166" customFormat="1" ht="15.75" customHeight="1" x14ac:dyDescent="0.25">
      <c r="A113" s="165">
        <f>'2.Data entry'!B113</f>
        <v>0</v>
      </c>
      <c r="B113" s="303" t="str">
        <f>'2.Data entry'!C113</f>
        <v>Sulfuric acid</v>
      </c>
      <c r="C113" s="165" t="str">
        <f>'2.Data entry'!E113</f>
        <v>kg</v>
      </c>
      <c r="D113" s="304">
        <f>'2.Data entry'!F113</f>
        <v>0</v>
      </c>
      <c r="E113" s="329">
        <f>'2.Data entry'!G113*$D113</f>
        <v>0</v>
      </c>
      <c r="F113" s="329">
        <f>'2.Data entry'!H113*$D113</f>
        <v>0</v>
      </c>
      <c r="G113" s="329">
        <f>'2.Data entry'!I113*$D113</f>
        <v>0</v>
      </c>
      <c r="H113" s="306"/>
      <c r="I113" s="262"/>
      <c r="J113" s="476">
        <v>6.8081699999999995E-2</v>
      </c>
      <c r="K113" s="476">
        <v>4.8188025999999999E-9</v>
      </c>
      <c r="L113" s="476">
        <v>0.37290276</v>
      </c>
      <c r="M113" s="476">
        <v>2.1584185E-9</v>
      </c>
      <c r="N113" s="476">
        <v>1.2941506999999999E-8</v>
      </c>
      <c r="O113" s="476">
        <v>5.2706347E-4</v>
      </c>
      <c r="P113" s="476">
        <v>1.1626902E-2</v>
      </c>
      <c r="Q113" s="476">
        <v>8.8509935999999995E-4</v>
      </c>
      <c r="R113" s="476">
        <v>1.0529439E-2</v>
      </c>
      <c r="S113" s="476">
        <v>5.4554498000000001E-4</v>
      </c>
      <c r="T113" s="476">
        <v>2.0870165E-5</v>
      </c>
      <c r="U113" s="476">
        <v>5.5038102000000003E-5</v>
      </c>
      <c r="V113" s="476">
        <v>3.4980677999999999E-3</v>
      </c>
      <c r="W113" s="476">
        <v>5.8738813000000001E-7</v>
      </c>
      <c r="X113" s="476">
        <v>6.2448818000000001E-3</v>
      </c>
      <c r="Y113" s="307"/>
      <c r="Z113" s="308"/>
      <c r="AA113" s="476">
        <v>4.0287809999999999E-4</v>
      </c>
      <c r="AB113" s="476">
        <v>7.3969196999999999E-11</v>
      </c>
      <c r="AC113" s="476">
        <v>7.9212426999999996E-4</v>
      </c>
      <c r="AD113" s="476">
        <v>3.6139881E-13</v>
      </c>
      <c r="AE113" s="476">
        <v>3.9286556000000003E-11</v>
      </c>
      <c r="AF113" s="476">
        <v>1.0722445E-7</v>
      </c>
      <c r="AG113" s="476">
        <v>2.5670751000000001E-5</v>
      </c>
      <c r="AH113" s="476">
        <v>1.7795671E-6</v>
      </c>
      <c r="AI113" s="476">
        <v>1.7415612000000001E-6</v>
      </c>
      <c r="AJ113" s="476">
        <v>6.9247144999999996E-6</v>
      </c>
      <c r="AK113" s="476">
        <v>1.7851651E-9</v>
      </c>
      <c r="AL113" s="476">
        <v>6.2880911000000003E-7</v>
      </c>
      <c r="AM113" s="476">
        <v>-9.4778437000000004E-10</v>
      </c>
      <c r="AN113" s="476">
        <v>1.0285188E-10</v>
      </c>
      <c r="AO113" s="476">
        <v>4.0309118000000003E-6</v>
      </c>
      <c r="AR113" s="476">
        <v>2.9446275000000001E-5</v>
      </c>
      <c r="AS113" s="476">
        <v>3.4873123000000001E-12</v>
      </c>
      <c r="AT113" s="476">
        <v>8.7213490999999996E-5</v>
      </c>
      <c r="AU113" s="476">
        <v>8.8825404999999999E-13</v>
      </c>
      <c r="AV113" s="476">
        <v>3.7816655999999999E-12</v>
      </c>
      <c r="AW113" s="476">
        <v>1.3895858E-8</v>
      </c>
      <c r="AX113" s="476">
        <v>7.5636168999999998E-6</v>
      </c>
      <c r="AY113" s="476">
        <v>3.1908316E-7</v>
      </c>
      <c r="AZ113" s="478">
        <v>2.8106572999999998E-7</v>
      </c>
      <c r="BA113" s="478">
        <v>1.2174045E-6</v>
      </c>
      <c r="BB113" s="478">
        <v>1.1668398E-8</v>
      </c>
      <c r="BC113" s="478">
        <v>1.1334960999999999E-7</v>
      </c>
      <c r="BD113" s="478">
        <v>1.0609801E-7</v>
      </c>
      <c r="BE113" s="478">
        <v>4.8975052000000002E-11</v>
      </c>
      <c r="BF113" s="478">
        <v>2.5571681000000002E-6</v>
      </c>
      <c r="BH113" s="478">
        <v>8.7498471000000007E-6</v>
      </c>
      <c r="BI113" s="478">
        <v>1.4626034E-12</v>
      </c>
      <c r="BJ113" s="478">
        <v>1.8075381E-6</v>
      </c>
      <c r="BK113" s="478">
        <v>9.6944508999999994E-15</v>
      </c>
      <c r="BL113" s="478">
        <v>1.8551251E-13</v>
      </c>
      <c r="BM113" s="478">
        <v>1.0544588E-8</v>
      </c>
      <c r="BN113" s="478">
        <v>5.0268744999999997E-7</v>
      </c>
      <c r="BO113" s="478">
        <v>2.1022747E-7</v>
      </c>
      <c r="BP113" s="478">
        <v>3.0267571999999999E-7</v>
      </c>
      <c r="BQ113" s="478">
        <v>8.2828592000000004E-7</v>
      </c>
      <c r="BR113" s="478">
        <v>4.1930043999999997E-11</v>
      </c>
      <c r="BS113" s="478">
        <v>7.4484624999999998E-8</v>
      </c>
      <c r="BT113" s="478">
        <v>1.9407395E-10</v>
      </c>
      <c r="BU113" s="478">
        <v>1.6110061E-12</v>
      </c>
      <c r="BV113" s="478">
        <v>5.7397748999999998E-8</v>
      </c>
      <c r="BX113" s="262"/>
      <c r="BY113" s="336">
        <f t="shared" si="257"/>
        <v>0</v>
      </c>
      <c r="BZ113" s="336">
        <f t="shared" si="258"/>
        <v>0</v>
      </c>
      <c r="CA113" s="336">
        <f t="shared" si="259"/>
        <v>0</v>
      </c>
      <c r="CB113" s="336">
        <f t="shared" si="260"/>
        <v>0</v>
      </c>
      <c r="CC113" s="336">
        <f t="shared" si="261"/>
        <v>0</v>
      </c>
      <c r="CD113" s="336">
        <f t="shared" si="262"/>
        <v>0</v>
      </c>
      <c r="CE113" s="336">
        <f t="shared" si="263"/>
        <v>0</v>
      </c>
      <c r="CF113" s="336">
        <f t="shared" si="264"/>
        <v>0</v>
      </c>
      <c r="CG113" s="336">
        <f t="shared" si="265"/>
        <v>0</v>
      </c>
      <c r="CH113" s="336">
        <f t="shared" si="266"/>
        <v>0</v>
      </c>
      <c r="CI113" s="336">
        <f t="shared" si="267"/>
        <v>0</v>
      </c>
      <c r="CJ113" s="336">
        <f t="shared" si="268"/>
        <v>0</v>
      </c>
      <c r="CK113" s="336">
        <f t="shared" si="269"/>
        <v>0</v>
      </c>
      <c r="CL113" s="336">
        <f t="shared" si="270"/>
        <v>0</v>
      </c>
      <c r="CM113" s="336">
        <f t="shared" si="271"/>
        <v>0</v>
      </c>
      <c r="CN113" s="336"/>
      <c r="CO113" s="336"/>
      <c r="CP113" s="336">
        <f t="shared" si="242"/>
        <v>0</v>
      </c>
      <c r="CQ113" s="336">
        <f t="shared" si="243"/>
        <v>0</v>
      </c>
      <c r="CR113" s="336">
        <f t="shared" si="244"/>
        <v>0</v>
      </c>
      <c r="CS113" s="336">
        <f t="shared" si="245"/>
        <v>0</v>
      </c>
      <c r="CT113" s="336">
        <f t="shared" si="246"/>
        <v>0</v>
      </c>
      <c r="CU113" s="336">
        <f t="shared" si="247"/>
        <v>0</v>
      </c>
      <c r="CV113" s="336">
        <f t="shared" si="248"/>
        <v>0</v>
      </c>
      <c r="CW113" s="336">
        <f t="shared" si="249"/>
        <v>0</v>
      </c>
      <c r="CX113" s="336">
        <f t="shared" si="250"/>
        <v>0</v>
      </c>
      <c r="CY113" s="336">
        <f t="shared" si="251"/>
        <v>0</v>
      </c>
      <c r="CZ113" s="336">
        <f t="shared" si="252"/>
        <v>0</v>
      </c>
      <c r="DA113" s="336">
        <f t="shared" si="253"/>
        <v>0</v>
      </c>
      <c r="DB113" s="336">
        <f t="shared" si="254"/>
        <v>0</v>
      </c>
      <c r="DC113" s="336">
        <f t="shared" si="255"/>
        <v>0</v>
      </c>
      <c r="DD113" s="336">
        <f t="shared" si="256"/>
        <v>0</v>
      </c>
      <c r="DE113" s="336"/>
      <c r="DF113" s="480"/>
      <c r="DG113" s="336">
        <f t="shared" si="227"/>
        <v>0</v>
      </c>
      <c r="DH113" s="336">
        <f t="shared" si="228"/>
        <v>0</v>
      </c>
      <c r="DI113" s="336">
        <f t="shared" si="229"/>
        <v>0</v>
      </c>
      <c r="DJ113" s="336">
        <f t="shared" si="230"/>
        <v>0</v>
      </c>
      <c r="DK113" s="336">
        <f t="shared" si="231"/>
        <v>0</v>
      </c>
      <c r="DL113" s="336">
        <f t="shared" si="232"/>
        <v>0</v>
      </c>
      <c r="DM113" s="336">
        <f t="shared" si="233"/>
        <v>0</v>
      </c>
      <c r="DN113" s="336">
        <f t="shared" si="234"/>
        <v>0</v>
      </c>
      <c r="DO113" s="336">
        <f t="shared" si="235"/>
        <v>0</v>
      </c>
      <c r="DP113" s="336">
        <f t="shared" si="236"/>
        <v>0</v>
      </c>
      <c r="DQ113" s="336">
        <f t="shared" si="237"/>
        <v>0</v>
      </c>
      <c r="DR113" s="336">
        <f t="shared" si="238"/>
        <v>0</v>
      </c>
      <c r="DS113" s="336">
        <f t="shared" si="239"/>
        <v>0</v>
      </c>
      <c r="DT113" s="336">
        <f t="shared" si="240"/>
        <v>0</v>
      </c>
      <c r="DU113" s="336">
        <f t="shared" si="241"/>
        <v>0</v>
      </c>
    </row>
    <row r="114" spans="1:125" s="166" customFormat="1" ht="15.75" customHeight="1" x14ac:dyDescent="0.25">
      <c r="A114" s="165">
        <f>'2.Data entry'!B114</f>
        <v>0</v>
      </c>
      <c r="B114" s="303" t="str">
        <f>'2.Data entry'!C114</f>
        <v xml:space="preserve">Organic chemical </v>
      </c>
      <c r="C114" s="165" t="str">
        <f>'2.Data entry'!E114</f>
        <v>kg</v>
      </c>
      <c r="D114" s="304">
        <f>'2.Data entry'!F114</f>
        <v>0</v>
      </c>
      <c r="E114" s="329">
        <f>'2.Data entry'!G114*$D114</f>
        <v>0</v>
      </c>
      <c r="F114" s="329">
        <f>'2.Data entry'!H114*$D114</f>
        <v>0</v>
      </c>
      <c r="G114" s="329">
        <f>'2.Data entry'!I114*$D114</f>
        <v>0</v>
      </c>
      <c r="H114" s="306"/>
      <c r="I114" s="262"/>
      <c r="J114" s="476">
        <v>1.9039550999999999</v>
      </c>
      <c r="K114" s="476">
        <v>1.6713102000000001E-7</v>
      </c>
      <c r="L114" s="476">
        <v>5.2205725999999997</v>
      </c>
      <c r="M114" s="476">
        <v>5.7314520999999997E-8</v>
      </c>
      <c r="N114" s="476">
        <v>1.6480674999999999E-7</v>
      </c>
      <c r="O114" s="476">
        <v>1.1477035000000001E-3</v>
      </c>
      <c r="P114" s="476">
        <v>6.4274138999999994E-2</v>
      </c>
      <c r="Q114" s="476">
        <v>8.6309520000000008E-3</v>
      </c>
      <c r="R114" s="476">
        <v>8.1146449000000006E-3</v>
      </c>
      <c r="S114" s="476">
        <v>1.5741618999999998E-2</v>
      </c>
      <c r="T114" s="476">
        <v>3.9283797000000002E-4</v>
      </c>
      <c r="U114" s="476">
        <v>1.4606070000000001E-3</v>
      </c>
      <c r="V114" s="476">
        <v>4.9590058999999997E-3</v>
      </c>
      <c r="W114" s="476">
        <v>4.1779749999999996E-6</v>
      </c>
      <c r="X114" s="476">
        <v>0.26372527000000001</v>
      </c>
      <c r="Y114" s="307"/>
      <c r="Z114" s="308"/>
      <c r="AA114" s="476">
        <v>4.0287809999999999E-4</v>
      </c>
      <c r="AB114" s="476">
        <v>7.3969196999999999E-11</v>
      </c>
      <c r="AC114" s="476">
        <v>7.9212426999999996E-4</v>
      </c>
      <c r="AD114" s="476">
        <v>3.6139881E-13</v>
      </c>
      <c r="AE114" s="476">
        <v>3.9286556000000003E-11</v>
      </c>
      <c r="AF114" s="476">
        <v>1.0722445E-7</v>
      </c>
      <c r="AG114" s="476">
        <v>2.5670751000000001E-5</v>
      </c>
      <c r="AH114" s="476">
        <v>1.7795671E-6</v>
      </c>
      <c r="AI114" s="476">
        <v>1.7415612000000001E-6</v>
      </c>
      <c r="AJ114" s="476">
        <v>6.9247144999999996E-6</v>
      </c>
      <c r="AK114" s="476">
        <v>1.7851651E-9</v>
      </c>
      <c r="AL114" s="476">
        <v>6.2880911000000003E-7</v>
      </c>
      <c r="AM114" s="476">
        <v>-9.4778437000000004E-10</v>
      </c>
      <c r="AN114" s="476">
        <v>1.0285188E-10</v>
      </c>
      <c r="AO114" s="476">
        <v>4.0309118000000003E-6</v>
      </c>
      <c r="AR114" s="476">
        <v>2.9446275000000001E-5</v>
      </c>
      <c r="AS114" s="476">
        <v>3.4873123000000001E-12</v>
      </c>
      <c r="AT114" s="476">
        <v>8.7213490999999996E-5</v>
      </c>
      <c r="AU114" s="476">
        <v>8.8825404999999999E-13</v>
      </c>
      <c r="AV114" s="476">
        <v>3.7816655999999999E-12</v>
      </c>
      <c r="AW114" s="476">
        <v>1.3895858E-8</v>
      </c>
      <c r="AX114" s="476">
        <v>7.5636168999999998E-6</v>
      </c>
      <c r="AY114" s="476">
        <v>3.1908316E-7</v>
      </c>
      <c r="AZ114" s="478">
        <v>2.8106572999999998E-7</v>
      </c>
      <c r="BA114" s="478">
        <v>1.2174045E-6</v>
      </c>
      <c r="BB114" s="478">
        <v>1.1668398E-8</v>
      </c>
      <c r="BC114" s="478">
        <v>1.1334960999999999E-7</v>
      </c>
      <c r="BD114" s="478">
        <v>1.0609801E-7</v>
      </c>
      <c r="BE114" s="478">
        <v>4.8975052000000002E-11</v>
      </c>
      <c r="BF114" s="478">
        <v>2.5571681000000002E-6</v>
      </c>
      <c r="BH114" s="478">
        <v>8.7498471000000007E-6</v>
      </c>
      <c r="BI114" s="478">
        <v>1.4626034E-12</v>
      </c>
      <c r="BJ114" s="478">
        <v>1.8075381E-6</v>
      </c>
      <c r="BK114" s="478">
        <v>9.6944508999999994E-15</v>
      </c>
      <c r="BL114" s="478">
        <v>1.8551251E-13</v>
      </c>
      <c r="BM114" s="478">
        <v>1.0544588E-8</v>
      </c>
      <c r="BN114" s="478">
        <v>5.0268744999999997E-7</v>
      </c>
      <c r="BO114" s="478">
        <v>2.1022747E-7</v>
      </c>
      <c r="BP114" s="478">
        <v>3.0267571999999999E-7</v>
      </c>
      <c r="BQ114" s="478">
        <v>8.2828592000000004E-7</v>
      </c>
      <c r="BR114" s="478">
        <v>4.1930043999999997E-11</v>
      </c>
      <c r="BS114" s="478">
        <v>7.4484624999999998E-8</v>
      </c>
      <c r="BT114" s="478">
        <v>1.9407395E-10</v>
      </c>
      <c r="BU114" s="478">
        <v>1.6110061E-12</v>
      </c>
      <c r="BV114" s="478">
        <v>5.7397748999999998E-8</v>
      </c>
      <c r="BX114" s="262"/>
      <c r="BY114" s="336">
        <f t="shared" si="257"/>
        <v>0</v>
      </c>
      <c r="BZ114" s="336">
        <f t="shared" si="258"/>
        <v>0</v>
      </c>
      <c r="CA114" s="336">
        <f t="shared" si="259"/>
        <v>0</v>
      </c>
      <c r="CB114" s="336">
        <f t="shared" si="260"/>
        <v>0</v>
      </c>
      <c r="CC114" s="336">
        <f t="shared" si="261"/>
        <v>0</v>
      </c>
      <c r="CD114" s="336">
        <f t="shared" si="262"/>
        <v>0</v>
      </c>
      <c r="CE114" s="336">
        <f t="shared" si="263"/>
        <v>0</v>
      </c>
      <c r="CF114" s="336">
        <f t="shared" si="264"/>
        <v>0</v>
      </c>
      <c r="CG114" s="336">
        <f t="shared" si="265"/>
        <v>0</v>
      </c>
      <c r="CH114" s="336">
        <f t="shared" si="266"/>
        <v>0</v>
      </c>
      <c r="CI114" s="336">
        <f t="shared" si="267"/>
        <v>0</v>
      </c>
      <c r="CJ114" s="336">
        <f t="shared" si="268"/>
        <v>0</v>
      </c>
      <c r="CK114" s="336">
        <f t="shared" si="269"/>
        <v>0</v>
      </c>
      <c r="CL114" s="336">
        <f t="shared" si="270"/>
        <v>0</v>
      </c>
      <c r="CM114" s="336">
        <f t="shared" si="271"/>
        <v>0</v>
      </c>
      <c r="CN114" s="336"/>
      <c r="CO114" s="336"/>
      <c r="CP114" s="336">
        <f t="shared" si="242"/>
        <v>0</v>
      </c>
      <c r="CQ114" s="336">
        <f t="shared" si="243"/>
        <v>0</v>
      </c>
      <c r="CR114" s="336">
        <f t="shared" si="244"/>
        <v>0</v>
      </c>
      <c r="CS114" s="336">
        <f t="shared" si="245"/>
        <v>0</v>
      </c>
      <c r="CT114" s="336">
        <f t="shared" si="246"/>
        <v>0</v>
      </c>
      <c r="CU114" s="336">
        <f t="shared" si="247"/>
        <v>0</v>
      </c>
      <c r="CV114" s="336">
        <f t="shared" si="248"/>
        <v>0</v>
      </c>
      <c r="CW114" s="336">
        <f t="shared" si="249"/>
        <v>0</v>
      </c>
      <c r="CX114" s="336">
        <f t="shared" si="250"/>
        <v>0</v>
      </c>
      <c r="CY114" s="336">
        <f t="shared" si="251"/>
        <v>0</v>
      </c>
      <c r="CZ114" s="336">
        <f t="shared" si="252"/>
        <v>0</v>
      </c>
      <c r="DA114" s="336">
        <f t="shared" si="253"/>
        <v>0</v>
      </c>
      <c r="DB114" s="336">
        <f t="shared" si="254"/>
        <v>0</v>
      </c>
      <c r="DC114" s="336">
        <f t="shared" si="255"/>
        <v>0</v>
      </c>
      <c r="DD114" s="336">
        <f t="shared" si="256"/>
        <v>0</v>
      </c>
      <c r="DE114" s="336"/>
      <c r="DF114" s="480"/>
      <c r="DG114" s="336">
        <f t="shared" si="227"/>
        <v>0</v>
      </c>
      <c r="DH114" s="336">
        <f t="shared" si="228"/>
        <v>0</v>
      </c>
      <c r="DI114" s="336">
        <f t="shared" si="229"/>
        <v>0</v>
      </c>
      <c r="DJ114" s="336">
        <f t="shared" si="230"/>
        <v>0</v>
      </c>
      <c r="DK114" s="336">
        <f t="shared" si="231"/>
        <v>0</v>
      </c>
      <c r="DL114" s="336">
        <f t="shared" si="232"/>
        <v>0</v>
      </c>
      <c r="DM114" s="336">
        <f t="shared" si="233"/>
        <v>0</v>
      </c>
      <c r="DN114" s="336">
        <f t="shared" si="234"/>
        <v>0</v>
      </c>
      <c r="DO114" s="336">
        <f t="shared" si="235"/>
        <v>0</v>
      </c>
      <c r="DP114" s="336">
        <f t="shared" si="236"/>
        <v>0</v>
      </c>
      <c r="DQ114" s="336">
        <f t="shared" si="237"/>
        <v>0</v>
      </c>
      <c r="DR114" s="336">
        <f t="shared" si="238"/>
        <v>0</v>
      </c>
      <c r="DS114" s="336">
        <f t="shared" si="239"/>
        <v>0</v>
      </c>
      <c r="DT114" s="336">
        <f t="shared" si="240"/>
        <v>0</v>
      </c>
      <c r="DU114" s="336">
        <f t="shared" si="241"/>
        <v>0</v>
      </c>
    </row>
    <row r="115" spans="1:125" s="166" customFormat="1" ht="15.75" customHeight="1" x14ac:dyDescent="0.25">
      <c r="A115" s="165">
        <f>'2.Data entry'!B115</f>
        <v>0</v>
      </c>
      <c r="B115" s="303" t="str">
        <f>'2.Data entry'!C115</f>
        <v xml:space="preserve">Inorganic chemical </v>
      </c>
      <c r="C115" s="165" t="str">
        <f>'2.Data entry'!E115</f>
        <v>kg</v>
      </c>
      <c r="D115" s="304">
        <f>'2.Data entry'!F115</f>
        <v>0</v>
      </c>
      <c r="E115" s="329">
        <f>'2.Data entry'!G115*$D115</f>
        <v>0</v>
      </c>
      <c r="F115" s="329">
        <f>'2.Data entry'!H115*$D115</f>
        <v>0</v>
      </c>
      <c r="G115" s="329">
        <f>'2.Data entry'!I115*$D115</f>
        <v>0</v>
      </c>
      <c r="H115" s="306"/>
      <c r="I115" s="262"/>
      <c r="J115" s="476">
        <v>1.8159529000000001</v>
      </c>
      <c r="K115" s="476">
        <v>1.853761E-7</v>
      </c>
      <c r="L115" s="476">
        <v>25.788183</v>
      </c>
      <c r="M115" s="476">
        <v>2.2879606000000001E-7</v>
      </c>
      <c r="N115" s="476">
        <v>6.1324512E-7</v>
      </c>
      <c r="O115" s="476">
        <v>1.4092953E-3</v>
      </c>
      <c r="P115" s="476">
        <v>0.10857654</v>
      </c>
      <c r="Q115" s="476">
        <v>4.5670683000000002E-3</v>
      </c>
      <c r="R115" s="476">
        <v>1.3569962E-2</v>
      </c>
      <c r="S115" s="476">
        <v>2.2302335E-2</v>
      </c>
      <c r="T115" s="476">
        <v>6.3659456999999998E-4</v>
      </c>
      <c r="U115" s="476">
        <v>1.7225853999999999E-3</v>
      </c>
      <c r="V115" s="476">
        <v>3.3841546000000001E-3</v>
      </c>
      <c r="W115" s="476">
        <v>5.7301132999999999E-4</v>
      </c>
      <c r="X115" s="476">
        <v>0.99518565000000003</v>
      </c>
      <c r="Y115" s="307"/>
      <c r="Z115" s="308"/>
      <c r="AA115" s="476">
        <v>4.0287809999999999E-4</v>
      </c>
      <c r="AB115" s="476">
        <v>7.3969196999999999E-11</v>
      </c>
      <c r="AC115" s="476">
        <v>7.9212426999999996E-4</v>
      </c>
      <c r="AD115" s="476">
        <v>3.6139881E-13</v>
      </c>
      <c r="AE115" s="476">
        <v>3.9286556000000003E-11</v>
      </c>
      <c r="AF115" s="476">
        <v>1.0722445E-7</v>
      </c>
      <c r="AG115" s="476">
        <v>2.5670751000000001E-5</v>
      </c>
      <c r="AH115" s="476">
        <v>1.7795671E-6</v>
      </c>
      <c r="AI115" s="476">
        <v>1.7415612000000001E-6</v>
      </c>
      <c r="AJ115" s="476">
        <v>6.9247144999999996E-6</v>
      </c>
      <c r="AK115" s="476">
        <v>1.7851651E-9</v>
      </c>
      <c r="AL115" s="476">
        <v>6.2880911000000003E-7</v>
      </c>
      <c r="AM115" s="476">
        <v>-9.4778437000000004E-10</v>
      </c>
      <c r="AN115" s="476">
        <v>1.0285188E-10</v>
      </c>
      <c r="AO115" s="476">
        <v>4.0309118000000003E-6</v>
      </c>
      <c r="AR115" s="476">
        <v>2.9446275000000001E-5</v>
      </c>
      <c r="AS115" s="476">
        <v>3.4873123000000001E-12</v>
      </c>
      <c r="AT115" s="476">
        <v>8.7213490999999996E-5</v>
      </c>
      <c r="AU115" s="476">
        <v>8.8825404999999999E-13</v>
      </c>
      <c r="AV115" s="476">
        <v>3.7816655999999999E-12</v>
      </c>
      <c r="AW115" s="476">
        <v>1.3895858E-8</v>
      </c>
      <c r="AX115" s="476">
        <v>7.5636168999999998E-6</v>
      </c>
      <c r="AY115" s="476">
        <v>3.1908316E-7</v>
      </c>
      <c r="AZ115" s="478">
        <v>2.8106572999999998E-7</v>
      </c>
      <c r="BA115" s="478">
        <v>1.2174045E-6</v>
      </c>
      <c r="BB115" s="478">
        <v>1.1668398E-8</v>
      </c>
      <c r="BC115" s="478">
        <v>1.1334960999999999E-7</v>
      </c>
      <c r="BD115" s="478">
        <v>1.0609801E-7</v>
      </c>
      <c r="BE115" s="478">
        <v>4.8975052000000002E-11</v>
      </c>
      <c r="BF115" s="478">
        <v>2.5571681000000002E-6</v>
      </c>
      <c r="BH115" s="478">
        <v>8.7498471000000007E-6</v>
      </c>
      <c r="BI115" s="478">
        <v>1.4626034E-12</v>
      </c>
      <c r="BJ115" s="478">
        <v>1.8075381E-6</v>
      </c>
      <c r="BK115" s="478">
        <v>9.6944508999999994E-15</v>
      </c>
      <c r="BL115" s="478">
        <v>1.8551251E-13</v>
      </c>
      <c r="BM115" s="478">
        <v>1.0544588E-8</v>
      </c>
      <c r="BN115" s="478">
        <v>5.0268744999999997E-7</v>
      </c>
      <c r="BO115" s="478">
        <v>2.1022747E-7</v>
      </c>
      <c r="BP115" s="478">
        <v>3.0267571999999999E-7</v>
      </c>
      <c r="BQ115" s="478">
        <v>8.2828592000000004E-7</v>
      </c>
      <c r="BR115" s="478">
        <v>4.1930043999999997E-11</v>
      </c>
      <c r="BS115" s="478">
        <v>7.4484624999999998E-8</v>
      </c>
      <c r="BT115" s="478">
        <v>1.9407395E-10</v>
      </c>
      <c r="BU115" s="478">
        <v>1.6110061E-12</v>
      </c>
      <c r="BV115" s="478">
        <v>5.7397748999999998E-8</v>
      </c>
      <c r="BX115" s="262"/>
      <c r="BY115" s="336">
        <f t="shared" si="257"/>
        <v>0</v>
      </c>
      <c r="BZ115" s="336">
        <f t="shared" si="258"/>
        <v>0</v>
      </c>
      <c r="CA115" s="336">
        <f t="shared" si="259"/>
        <v>0</v>
      </c>
      <c r="CB115" s="336">
        <f t="shared" si="260"/>
        <v>0</v>
      </c>
      <c r="CC115" s="336">
        <f t="shared" si="261"/>
        <v>0</v>
      </c>
      <c r="CD115" s="336">
        <f t="shared" si="262"/>
        <v>0</v>
      </c>
      <c r="CE115" s="336">
        <f t="shared" si="263"/>
        <v>0</v>
      </c>
      <c r="CF115" s="336">
        <f t="shared" si="264"/>
        <v>0</v>
      </c>
      <c r="CG115" s="336">
        <f t="shared" si="265"/>
        <v>0</v>
      </c>
      <c r="CH115" s="336">
        <f t="shared" si="266"/>
        <v>0</v>
      </c>
      <c r="CI115" s="336">
        <f t="shared" si="267"/>
        <v>0</v>
      </c>
      <c r="CJ115" s="336">
        <f t="shared" si="268"/>
        <v>0</v>
      </c>
      <c r="CK115" s="336">
        <f t="shared" si="269"/>
        <v>0</v>
      </c>
      <c r="CL115" s="336">
        <f t="shared" si="270"/>
        <v>0</v>
      </c>
      <c r="CM115" s="336">
        <f t="shared" si="271"/>
        <v>0</v>
      </c>
      <c r="CN115" s="336"/>
      <c r="CO115" s="336"/>
      <c r="CP115" s="336">
        <f t="shared" si="242"/>
        <v>0</v>
      </c>
      <c r="CQ115" s="336">
        <f t="shared" si="243"/>
        <v>0</v>
      </c>
      <c r="CR115" s="336">
        <f t="shared" si="244"/>
        <v>0</v>
      </c>
      <c r="CS115" s="336">
        <f t="shared" si="245"/>
        <v>0</v>
      </c>
      <c r="CT115" s="336">
        <f t="shared" si="246"/>
        <v>0</v>
      </c>
      <c r="CU115" s="336">
        <f t="shared" si="247"/>
        <v>0</v>
      </c>
      <c r="CV115" s="336">
        <f t="shared" si="248"/>
        <v>0</v>
      </c>
      <c r="CW115" s="336">
        <f t="shared" si="249"/>
        <v>0</v>
      </c>
      <c r="CX115" s="336">
        <f t="shared" si="250"/>
        <v>0</v>
      </c>
      <c r="CY115" s="336">
        <f t="shared" si="251"/>
        <v>0</v>
      </c>
      <c r="CZ115" s="336">
        <f t="shared" si="252"/>
        <v>0</v>
      </c>
      <c r="DA115" s="336">
        <f t="shared" si="253"/>
        <v>0</v>
      </c>
      <c r="DB115" s="336">
        <f t="shared" si="254"/>
        <v>0</v>
      </c>
      <c r="DC115" s="336">
        <f t="shared" si="255"/>
        <v>0</v>
      </c>
      <c r="DD115" s="336">
        <f t="shared" si="256"/>
        <v>0</v>
      </c>
      <c r="DE115" s="336"/>
      <c r="DF115" s="480"/>
      <c r="DG115" s="336">
        <f t="shared" si="227"/>
        <v>0</v>
      </c>
      <c r="DH115" s="336">
        <f t="shared" si="228"/>
        <v>0</v>
      </c>
      <c r="DI115" s="336">
        <f t="shared" si="229"/>
        <v>0</v>
      </c>
      <c r="DJ115" s="336">
        <f t="shared" si="230"/>
        <v>0</v>
      </c>
      <c r="DK115" s="336">
        <f t="shared" si="231"/>
        <v>0</v>
      </c>
      <c r="DL115" s="336">
        <f t="shared" si="232"/>
        <v>0</v>
      </c>
      <c r="DM115" s="336">
        <f t="shared" si="233"/>
        <v>0</v>
      </c>
      <c r="DN115" s="336">
        <f t="shared" si="234"/>
        <v>0</v>
      </c>
      <c r="DO115" s="336">
        <f t="shared" si="235"/>
        <v>0</v>
      </c>
      <c r="DP115" s="336">
        <f t="shared" si="236"/>
        <v>0</v>
      </c>
      <c r="DQ115" s="336">
        <f t="shared" si="237"/>
        <v>0</v>
      </c>
      <c r="DR115" s="336">
        <f t="shared" si="238"/>
        <v>0</v>
      </c>
      <c r="DS115" s="336">
        <f t="shared" si="239"/>
        <v>0</v>
      </c>
      <c r="DT115" s="336">
        <f t="shared" si="240"/>
        <v>0</v>
      </c>
      <c r="DU115" s="336">
        <f t="shared" si="241"/>
        <v>0</v>
      </c>
    </row>
    <row r="116" spans="1:125" s="166" customFormat="1" ht="15.75" customHeight="1" x14ac:dyDescent="0.25">
      <c r="A116" s="165">
        <f>'2.Data entry'!B116</f>
        <v>0</v>
      </c>
      <c r="B116" s="303" t="str">
        <f>'2.Data entry'!C116</f>
        <v>Other (please, specify in Notes)</v>
      </c>
      <c r="C116" s="165" t="str">
        <f>'2.Data entry'!E116</f>
        <v>kg</v>
      </c>
      <c r="D116" s="304">
        <f>'2.Data entry'!F116</f>
        <v>0</v>
      </c>
      <c r="E116" s="329">
        <f>'2.Data entry'!G116*$D116</f>
        <v>0</v>
      </c>
      <c r="F116" s="329">
        <f>'2.Data entry'!H116*$D116</f>
        <v>0</v>
      </c>
      <c r="G116" s="329">
        <f>'2.Data entry'!I116*$D116</f>
        <v>0</v>
      </c>
      <c r="H116" s="306"/>
      <c r="I116" s="262"/>
      <c r="J116" s="307"/>
      <c r="K116" s="307"/>
      <c r="L116" s="307"/>
      <c r="M116" s="307"/>
      <c r="N116" s="307"/>
      <c r="O116" s="307"/>
      <c r="P116" s="307"/>
      <c r="Q116" s="307"/>
      <c r="R116" s="307"/>
      <c r="S116" s="307"/>
      <c r="T116" s="307"/>
      <c r="U116" s="307"/>
      <c r="V116" s="307"/>
      <c r="W116" s="307"/>
      <c r="X116" s="307"/>
      <c r="Y116" s="307"/>
      <c r="Z116" s="308"/>
      <c r="AA116" s="476">
        <v>4.0287809999999999E-4</v>
      </c>
      <c r="AB116" s="476">
        <v>7.3969196999999999E-11</v>
      </c>
      <c r="AC116" s="476">
        <v>7.9212426999999996E-4</v>
      </c>
      <c r="AD116" s="476">
        <v>3.6139881E-13</v>
      </c>
      <c r="AE116" s="476">
        <v>3.9286556000000003E-11</v>
      </c>
      <c r="AF116" s="476">
        <v>1.0722445E-7</v>
      </c>
      <c r="AG116" s="476">
        <v>2.5670751000000001E-5</v>
      </c>
      <c r="AH116" s="476">
        <v>1.7795671E-6</v>
      </c>
      <c r="AI116" s="476">
        <v>1.7415612000000001E-6</v>
      </c>
      <c r="AJ116" s="476">
        <v>6.9247144999999996E-6</v>
      </c>
      <c r="AK116" s="476">
        <v>1.7851651E-9</v>
      </c>
      <c r="AL116" s="476">
        <v>6.2880911000000003E-7</v>
      </c>
      <c r="AM116" s="476">
        <v>-9.4778437000000004E-10</v>
      </c>
      <c r="AN116" s="476">
        <v>1.0285188E-10</v>
      </c>
      <c r="AO116" s="476">
        <v>4.0309118000000003E-6</v>
      </c>
      <c r="AR116" s="476">
        <v>2.9446275000000001E-5</v>
      </c>
      <c r="AS116" s="476">
        <v>3.4873123000000001E-12</v>
      </c>
      <c r="AT116" s="476">
        <v>8.7213490999999996E-5</v>
      </c>
      <c r="AU116" s="476">
        <v>8.8825404999999999E-13</v>
      </c>
      <c r="AV116" s="476">
        <v>3.7816655999999999E-12</v>
      </c>
      <c r="AW116" s="476">
        <v>1.3895858E-8</v>
      </c>
      <c r="AX116" s="476">
        <v>7.5636168999999998E-6</v>
      </c>
      <c r="AY116" s="476">
        <v>3.1908316E-7</v>
      </c>
      <c r="AZ116" s="478">
        <v>2.8106572999999998E-7</v>
      </c>
      <c r="BA116" s="478">
        <v>1.2174045E-6</v>
      </c>
      <c r="BB116" s="478">
        <v>1.1668398E-8</v>
      </c>
      <c r="BC116" s="478">
        <v>1.1334960999999999E-7</v>
      </c>
      <c r="BD116" s="478">
        <v>1.0609801E-7</v>
      </c>
      <c r="BE116" s="478">
        <v>4.8975052000000002E-11</v>
      </c>
      <c r="BF116" s="478">
        <v>2.5571681000000002E-6</v>
      </c>
      <c r="BH116" s="478">
        <v>8.7498471000000007E-6</v>
      </c>
      <c r="BI116" s="478">
        <v>1.4626034E-12</v>
      </c>
      <c r="BJ116" s="478">
        <v>1.8075381E-6</v>
      </c>
      <c r="BK116" s="478">
        <v>9.6944508999999994E-15</v>
      </c>
      <c r="BL116" s="478">
        <v>1.8551251E-13</v>
      </c>
      <c r="BM116" s="478">
        <v>1.0544588E-8</v>
      </c>
      <c r="BN116" s="478">
        <v>5.0268744999999997E-7</v>
      </c>
      <c r="BO116" s="478">
        <v>2.1022747E-7</v>
      </c>
      <c r="BP116" s="478">
        <v>3.0267571999999999E-7</v>
      </c>
      <c r="BQ116" s="478">
        <v>8.2828592000000004E-7</v>
      </c>
      <c r="BR116" s="478">
        <v>4.1930043999999997E-11</v>
      </c>
      <c r="BS116" s="478">
        <v>7.4484624999999998E-8</v>
      </c>
      <c r="BT116" s="478">
        <v>1.9407395E-10</v>
      </c>
      <c r="BU116" s="478">
        <v>1.6110061E-12</v>
      </c>
      <c r="BV116" s="478">
        <v>5.7397748999999998E-8</v>
      </c>
      <c r="BX116" s="262"/>
      <c r="BY116" s="336">
        <f t="shared" si="257"/>
        <v>0</v>
      </c>
      <c r="BZ116" s="336">
        <f t="shared" si="258"/>
        <v>0</v>
      </c>
      <c r="CA116" s="336">
        <f t="shared" si="259"/>
        <v>0</v>
      </c>
      <c r="CB116" s="336">
        <f t="shared" si="260"/>
        <v>0</v>
      </c>
      <c r="CC116" s="336">
        <f t="shared" si="261"/>
        <v>0</v>
      </c>
      <c r="CD116" s="336">
        <f t="shared" si="262"/>
        <v>0</v>
      </c>
      <c r="CE116" s="336">
        <f t="shared" si="263"/>
        <v>0</v>
      </c>
      <c r="CF116" s="336">
        <f t="shared" si="264"/>
        <v>0</v>
      </c>
      <c r="CG116" s="336">
        <f t="shared" si="265"/>
        <v>0</v>
      </c>
      <c r="CH116" s="336">
        <f t="shared" si="266"/>
        <v>0</v>
      </c>
      <c r="CI116" s="336">
        <f t="shared" si="267"/>
        <v>0</v>
      </c>
      <c r="CJ116" s="336">
        <f t="shared" si="268"/>
        <v>0</v>
      </c>
      <c r="CK116" s="336">
        <f t="shared" si="269"/>
        <v>0</v>
      </c>
      <c r="CL116" s="336">
        <f t="shared" si="270"/>
        <v>0</v>
      </c>
      <c r="CM116" s="336">
        <f t="shared" si="271"/>
        <v>0</v>
      </c>
      <c r="CN116" s="336"/>
      <c r="CO116" s="336"/>
      <c r="CP116" s="336">
        <f t="shared" si="242"/>
        <v>0</v>
      </c>
      <c r="CQ116" s="336">
        <f t="shared" si="243"/>
        <v>0</v>
      </c>
      <c r="CR116" s="336">
        <f t="shared" si="244"/>
        <v>0</v>
      </c>
      <c r="CS116" s="336">
        <f t="shared" si="245"/>
        <v>0</v>
      </c>
      <c r="CT116" s="336">
        <f t="shared" si="246"/>
        <v>0</v>
      </c>
      <c r="CU116" s="336">
        <f t="shared" si="247"/>
        <v>0</v>
      </c>
      <c r="CV116" s="336">
        <f t="shared" si="248"/>
        <v>0</v>
      </c>
      <c r="CW116" s="336">
        <f t="shared" si="249"/>
        <v>0</v>
      </c>
      <c r="CX116" s="336">
        <f t="shared" si="250"/>
        <v>0</v>
      </c>
      <c r="CY116" s="336">
        <f t="shared" si="251"/>
        <v>0</v>
      </c>
      <c r="CZ116" s="336">
        <f t="shared" si="252"/>
        <v>0</v>
      </c>
      <c r="DA116" s="336">
        <f t="shared" si="253"/>
        <v>0</v>
      </c>
      <c r="DB116" s="336">
        <f t="shared" si="254"/>
        <v>0</v>
      </c>
      <c r="DC116" s="336">
        <f t="shared" si="255"/>
        <v>0</v>
      </c>
      <c r="DD116" s="336">
        <f t="shared" si="256"/>
        <v>0</v>
      </c>
      <c r="DE116" s="336"/>
      <c r="DF116" s="480"/>
      <c r="DG116" s="336">
        <f t="shared" si="227"/>
        <v>0</v>
      </c>
      <c r="DH116" s="336">
        <f t="shared" si="228"/>
        <v>0</v>
      </c>
      <c r="DI116" s="336">
        <f t="shared" si="229"/>
        <v>0</v>
      </c>
      <c r="DJ116" s="336">
        <f t="shared" si="230"/>
        <v>0</v>
      </c>
      <c r="DK116" s="336">
        <f t="shared" si="231"/>
        <v>0</v>
      </c>
      <c r="DL116" s="336">
        <f t="shared" si="232"/>
        <v>0</v>
      </c>
      <c r="DM116" s="336">
        <f t="shared" si="233"/>
        <v>0</v>
      </c>
      <c r="DN116" s="336">
        <f t="shared" si="234"/>
        <v>0</v>
      </c>
      <c r="DO116" s="336">
        <f t="shared" si="235"/>
        <v>0</v>
      </c>
      <c r="DP116" s="336">
        <f t="shared" si="236"/>
        <v>0</v>
      </c>
      <c r="DQ116" s="336">
        <f t="shared" si="237"/>
        <v>0</v>
      </c>
      <c r="DR116" s="336">
        <f t="shared" si="238"/>
        <v>0</v>
      </c>
      <c r="DS116" s="336">
        <f t="shared" si="239"/>
        <v>0</v>
      </c>
      <c r="DT116" s="336">
        <f t="shared" si="240"/>
        <v>0</v>
      </c>
      <c r="DU116" s="336">
        <f t="shared" si="241"/>
        <v>0</v>
      </c>
    </row>
    <row r="117" spans="1:125" s="166" customFormat="1" ht="15.75" customHeight="1" x14ac:dyDescent="0.25">
      <c r="A117" s="165">
        <f>'2.Data entry'!B117</f>
        <v>0</v>
      </c>
      <c r="B117" s="303">
        <f>'2.Data entry'!C117</f>
        <v>0</v>
      </c>
      <c r="C117" s="165">
        <f>'2.Data entry'!E117</f>
        <v>0</v>
      </c>
      <c r="D117" s="304">
        <f>'2.Data entry'!F117</f>
        <v>0</v>
      </c>
      <c r="E117" s="329">
        <f>'2.Data entry'!G117*$D117</f>
        <v>0</v>
      </c>
      <c r="F117" s="329">
        <f>'2.Data entry'!H117*$D117</f>
        <v>0</v>
      </c>
      <c r="G117" s="329">
        <f>'2.Data entry'!I117*$D117</f>
        <v>0</v>
      </c>
      <c r="H117" s="306"/>
      <c r="I117" s="262"/>
      <c r="J117" s="331"/>
      <c r="K117" s="335"/>
      <c r="L117" s="331"/>
      <c r="M117" s="335"/>
      <c r="N117" s="335"/>
      <c r="O117" s="335"/>
      <c r="P117" s="331"/>
      <c r="Q117" s="331"/>
      <c r="R117" s="331"/>
      <c r="S117" s="331"/>
      <c r="T117" s="335"/>
      <c r="U117" s="331"/>
      <c r="V117" s="331"/>
      <c r="W117" s="331"/>
      <c r="X117" s="331"/>
      <c r="Y117" s="331"/>
      <c r="Z117" s="332"/>
      <c r="AA117" s="476">
        <v>4.0287809999999999E-4</v>
      </c>
      <c r="AB117" s="476">
        <v>7.3969196999999999E-11</v>
      </c>
      <c r="AC117" s="476">
        <v>7.9212426999999996E-4</v>
      </c>
      <c r="AD117" s="476">
        <v>3.6139881E-13</v>
      </c>
      <c r="AE117" s="476">
        <v>3.9286556000000003E-11</v>
      </c>
      <c r="AF117" s="476">
        <v>1.0722445E-7</v>
      </c>
      <c r="AG117" s="476">
        <v>2.5670751000000001E-5</v>
      </c>
      <c r="AH117" s="476">
        <v>1.7795671E-6</v>
      </c>
      <c r="AI117" s="476">
        <v>1.7415612000000001E-6</v>
      </c>
      <c r="AJ117" s="476">
        <v>6.9247144999999996E-6</v>
      </c>
      <c r="AK117" s="476">
        <v>1.7851651E-9</v>
      </c>
      <c r="AL117" s="476">
        <v>6.2880911000000003E-7</v>
      </c>
      <c r="AM117" s="476">
        <v>-9.4778437000000004E-10</v>
      </c>
      <c r="AN117" s="476">
        <v>1.0285188E-10</v>
      </c>
      <c r="AO117" s="476">
        <v>4.0309118000000003E-6</v>
      </c>
      <c r="AR117" s="476">
        <v>2.9446275000000001E-5</v>
      </c>
      <c r="AS117" s="476">
        <v>3.4873123000000001E-12</v>
      </c>
      <c r="AT117" s="476">
        <v>8.7213490999999996E-5</v>
      </c>
      <c r="AU117" s="476">
        <v>8.8825404999999999E-13</v>
      </c>
      <c r="AV117" s="476">
        <v>3.7816655999999999E-12</v>
      </c>
      <c r="AW117" s="476">
        <v>1.3895858E-8</v>
      </c>
      <c r="AX117" s="476">
        <v>7.5636168999999998E-6</v>
      </c>
      <c r="AY117" s="476">
        <v>3.1908316E-7</v>
      </c>
      <c r="AZ117" s="478">
        <v>2.8106572999999998E-7</v>
      </c>
      <c r="BA117" s="478">
        <v>1.2174045E-6</v>
      </c>
      <c r="BB117" s="478">
        <v>1.1668398E-8</v>
      </c>
      <c r="BC117" s="478">
        <v>1.1334960999999999E-7</v>
      </c>
      <c r="BD117" s="478">
        <v>1.0609801E-7</v>
      </c>
      <c r="BE117" s="478">
        <v>4.8975052000000002E-11</v>
      </c>
      <c r="BF117" s="478">
        <v>2.5571681000000002E-6</v>
      </c>
      <c r="BH117" s="478">
        <v>8.7498471000000007E-6</v>
      </c>
      <c r="BI117" s="478">
        <v>1.4626034E-12</v>
      </c>
      <c r="BJ117" s="478">
        <v>1.8075381E-6</v>
      </c>
      <c r="BK117" s="478">
        <v>9.6944508999999994E-15</v>
      </c>
      <c r="BL117" s="478">
        <v>1.8551251E-13</v>
      </c>
      <c r="BM117" s="478">
        <v>1.0544588E-8</v>
      </c>
      <c r="BN117" s="478">
        <v>5.0268744999999997E-7</v>
      </c>
      <c r="BO117" s="478">
        <v>2.1022747E-7</v>
      </c>
      <c r="BP117" s="478">
        <v>3.0267571999999999E-7</v>
      </c>
      <c r="BQ117" s="478">
        <v>8.2828592000000004E-7</v>
      </c>
      <c r="BR117" s="478">
        <v>4.1930043999999997E-11</v>
      </c>
      <c r="BS117" s="478">
        <v>7.4484624999999998E-8</v>
      </c>
      <c r="BT117" s="478">
        <v>1.9407395E-10</v>
      </c>
      <c r="BU117" s="478">
        <v>1.6110061E-12</v>
      </c>
      <c r="BV117" s="478">
        <v>5.7397748999999998E-8</v>
      </c>
      <c r="BX117" s="262"/>
      <c r="BY117" s="336">
        <f t="shared" si="257"/>
        <v>0</v>
      </c>
      <c r="BZ117" s="336">
        <f t="shared" si="258"/>
        <v>0</v>
      </c>
      <c r="CA117" s="336">
        <f t="shared" si="259"/>
        <v>0</v>
      </c>
      <c r="CB117" s="336">
        <f t="shared" si="260"/>
        <v>0</v>
      </c>
      <c r="CC117" s="336">
        <f t="shared" si="261"/>
        <v>0</v>
      </c>
      <c r="CD117" s="336">
        <f t="shared" si="262"/>
        <v>0</v>
      </c>
      <c r="CE117" s="336">
        <f t="shared" si="263"/>
        <v>0</v>
      </c>
      <c r="CF117" s="336">
        <f t="shared" si="264"/>
        <v>0</v>
      </c>
      <c r="CG117" s="336">
        <f t="shared" si="265"/>
        <v>0</v>
      </c>
      <c r="CH117" s="336">
        <f t="shared" si="266"/>
        <v>0</v>
      </c>
      <c r="CI117" s="336">
        <f t="shared" si="267"/>
        <v>0</v>
      </c>
      <c r="CJ117" s="336">
        <f t="shared" si="268"/>
        <v>0</v>
      </c>
      <c r="CK117" s="336">
        <f t="shared" si="269"/>
        <v>0</v>
      </c>
      <c r="CL117" s="336">
        <f t="shared" si="270"/>
        <v>0</v>
      </c>
      <c r="CM117" s="336">
        <f t="shared" si="271"/>
        <v>0</v>
      </c>
      <c r="CN117" s="336"/>
      <c r="CO117" s="336"/>
      <c r="CP117" s="336">
        <f t="shared" si="242"/>
        <v>0</v>
      </c>
      <c r="CQ117" s="336">
        <f t="shared" si="243"/>
        <v>0</v>
      </c>
      <c r="CR117" s="336">
        <f t="shared" si="244"/>
        <v>0</v>
      </c>
      <c r="CS117" s="336">
        <f t="shared" si="245"/>
        <v>0</v>
      </c>
      <c r="CT117" s="336">
        <f t="shared" si="246"/>
        <v>0</v>
      </c>
      <c r="CU117" s="336">
        <f t="shared" si="247"/>
        <v>0</v>
      </c>
      <c r="CV117" s="336">
        <f t="shared" si="248"/>
        <v>0</v>
      </c>
      <c r="CW117" s="336">
        <f t="shared" si="249"/>
        <v>0</v>
      </c>
      <c r="CX117" s="336">
        <f t="shared" si="250"/>
        <v>0</v>
      </c>
      <c r="CY117" s="336">
        <f t="shared" si="251"/>
        <v>0</v>
      </c>
      <c r="CZ117" s="336">
        <f t="shared" si="252"/>
        <v>0</v>
      </c>
      <c r="DA117" s="336">
        <f t="shared" si="253"/>
        <v>0</v>
      </c>
      <c r="DB117" s="336">
        <f t="shared" si="254"/>
        <v>0</v>
      </c>
      <c r="DC117" s="336">
        <f t="shared" si="255"/>
        <v>0</v>
      </c>
      <c r="DD117" s="336">
        <f t="shared" si="256"/>
        <v>0</v>
      </c>
      <c r="DE117" s="336"/>
      <c r="DF117" s="480"/>
      <c r="DG117" s="336">
        <f t="shared" si="227"/>
        <v>0</v>
      </c>
      <c r="DH117" s="336">
        <f t="shared" si="228"/>
        <v>0</v>
      </c>
      <c r="DI117" s="336">
        <f t="shared" si="229"/>
        <v>0</v>
      </c>
      <c r="DJ117" s="336">
        <f t="shared" si="230"/>
        <v>0</v>
      </c>
      <c r="DK117" s="336">
        <f t="shared" si="231"/>
        <v>0</v>
      </c>
      <c r="DL117" s="336">
        <f t="shared" si="232"/>
        <v>0</v>
      </c>
      <c r="DM117" s="336">
        <f t="shared" si="233"/>
        <v>0</v>
      </c>
      <c r="DN117" s="336">
        <f t="shared" si="234"/>
        <v>0</v>
      </c>
      <c r="DO117" s="336">
        <f t="shared" si="235"/>
        <v>0</v>
      </c>
      <c r="DP117" s="336">
        <f t="shared" si="236"/>
        <v>0</v>
      </c>
      <c r="DQ117" s="336">
        <f t="shared" si="237"/>
        <v>0</v>
      </c>
      <c r="DR117" s="336">
        <f t="shared" si="238"/>
        <v>0</v>
      </c>
      <c r="DS117" s="336">
        <f t="shared" si="239"/>
        <v>0</v>
      </c>
      <c r="DT117" s="336">
        <f t="shared" si="240"/>
        <v>0</v>
      </c>
      <c r="DU117" s="336">
        <f t="shared" si="241"/>
        <v>0</v>
      </c>
    </row>
    <row r="118" spans="1:125" s="166" customFormat="1" ht="15.75" customHeight="1" x14ac:dyDescent="0.25">
      <c r="A118" s="165">
        <f>'2.Data entry'!B118</f>
        <v>0</v>
      </c>
      <c r="B118" s="303">
        <f>'2.Data entry'!C118</f>
        <v>0</v>
      </c>
      <c r="C118" s="165">
        <f>'2.Data entry'!E118</f>
        <v>0</v>
      </c>
      <c r="D118" s="304">
        <f>'2.Data entry'!F118</f>
        <v>0</v>
      </c>
      <c r="E118" s="329">
        <f>'2.Data entry'!G118*$D118</f>
        <v>0</v>
      </c>
      <c r="F118" s="329">
        <f>'2.Data entry'!H118*$D118</f>
        <v>0</v>
      </c>
      <c r="G118" s="329">
        <f>'2.Data entry'!I118*$D118</f>
        <v>0</v>
      </c>
      <c r="H118" s="306"/>
      <c r="I118" s="262"/>
      <c r="J118" s="331"/>
      <c r="K118" s="335"/>
      <c r="L118" s="331"/>
      <c r="M118" s="335"/>
      <c r="N118" s="335"/>
      <c r="O118" s="335"/>
      <c r="P118" s="331"/>
      <c r="Q118" s="331"/>
      <c r="R118" s="331"/>
      <c r="S118" s="331"/>
      <c r="T118" s="335"/>
      <c r="U118" s="331"/>
      <c r="V118" s="331"/>
      <c r="W118" s="331"/>
      <c r="X118" s="331"/>
      <c r="Y118" s="331"/>
      <c r="Z118" s="332"/>
      <c r="AA118" s="476">
        <v>4.0287809999999999E-4</v>
      </c>
      <c r="AB118" s="476">
        <v>7.3969196999999999E-11</v>
      </c>
      <c r="AC118" s="476">
        <v>7.9212426999999996E-4</v>
      </c>
      <c r="AD118" s="476">
        <v>3.6139881E-13</v>
      </c>
      <c r="AE118" s="476">
        <v>3.9286556000000003E-11</v>
      </c>
      <c r="AF118" s="476">
        <v>1.0722445E-7</v>
      </c>
      <c r="AG118" s="476">
        <v>2.5670751000000001E-5</v>
      </c>
      <c r="AH118" s="476">
        <v>1.7795671E-6</v>
      </c>
      <c r="AI118" s="476">
        <v>1.7415612000000001E-6</v>
      </c>
      <c r="AJ118" s="476">
        <v>6.9247144999999996E-6</v>
      </c>
      <c r="AK118" s="476">
        <v>1.7851651E-9</v>
      </c>
      <c r="AL118" s="476">
        <v>6.2880911000000003E-7</v>
      </c>
      <c r="AM118" s="476">
        <v>-9.4778437000000004E-10</v>
      </c>
      <c r="AN118" s="476">
        <v>1.0285188E-10</v>
      </c>
      <c r="AO118" s="476">
        <v>4.0309118000000003E-6</v>
      </c>
      <c r="AR118" s="476">
        <v>2.9446275000000001E-5</v>
      </c>
      <c r="AS118" s="476">
        <v>3.4873123000000001E-12</v>
      </c>
      <c r="AT118" s="476">
        <v>8.7213490999999996E-5</v>
      </c>
      <c r="AU118" s="476">
        <v>8.8825404999999999E-13</v>
      </c>
      <c r="AV118" s="476">
        <v>3.7816655999999999E-12</v>
      </c>
      <c r="AW118" s="476">
        <v>1.3895858E-8</v>
      </c>
      <c r="AX118" s="476">
        <v>7.5636168999999998E-6</v>
      </c>
      <c r="AY118" s="476">
        <v>3.1908316E-7</v>
      </c>
      <c r="AZ118" s="478">
        <v>2.8106572999999998E-7</v>
      </c>
      <c r="BA118" s="478">
        <v>1.2174045E-6</v>
      </c>
      <c r="BB118" s="478">
        <v>1.1668398E-8</v>
      </c>
      <c r="BC118" s="478">
        <v>1.1334960999999999E-7</v>
      </c>
      <c r="BD118" s="478">
        <v>1.0609801E-7</v>
      </c>
      <c r="BE118" s="478">
        <v>4.8975052000000002E-11</v>
      </c>
      <c r="BF118" s="478">
        <v>2.5571681000000002E-6</v>
      </c>
      <c r="BH118" s="478">
        <v>8.7498471000000007E-6</v>
      </c>
      <c r="BI118" s="478">
        <v>1.4626034E-12</v>
      </c>
      <c r="BJ118" s="478">
        <v>1.8075381E-6</v>
      </c>
      <c r="BK118" s="478">
        <v>9.6944508999999994E-15</v>
      </c>
      <c r="BL118" s="478">
        <v>1.8551251E-13</v>
      </c>
      <c r="BM118" s="478">
        <v>1.0544588E-8</v>
      </c>
      <c r="BN118" s="478">
        <v>5.0268744999999997E-7</v>
      </c>
      <c r="BO118" s="478">
        <v>2.1022747E-7</v>
      </c>
      <c r="BP118" s="478">
        <v>3.0267571999999999E-7</v>
      </c>
      <c r="BQ118" s="478">
        <v>8.2828592000000004E-7</v>
      </c>
      <c r="BR118" s="478">
        <v>4.1930043999999997E-11</v>
      </c>
      <c r="BS118" s="478">
        <v>7.4484624999999998E-8</v>
      </c>
      <c r="BT118" s="478">
        <v>1.9407395E-10</v>
      </c>
      <c r="BU118" s="478">
        <v>1.6110061E-12</v>
      </c>
      <c r="BV118" s="478">
        <v>5.7397748999999998E-8</v>
      </c>
      <c r="BX118" s="262"/>
      <c r="BY118" s="336">
        <f t="shared" si="257"/>
        <v>0</v>
      </c>
      <c r="BZ118" s="336">
        <f t="shared" si="258"/>
        <v>0</v>
      </c>
      <c r="CA118" s="336">
        <f t="shared" si="259"/>
        <v>0</v>
      </c>
      <c r="CB118" s="336">
        <f t="shared" si="260"/>
        <v>0</v>
      </c>
      <c r="CC118" s="336">
        <f t="shared" si="261"/>
        <v>0</v>
      </c>
      <c r="CD118" s="336">
        <f t="shared" si="262"/>
        <v>0</v>
      </c>
      <c r="CE118" s="336">
        <f t="shared" si="263"/>
        <v>0</v>
      </c>
      <c r="CF118" s="336">
        <f t="shared" si="264"/>
        <v>0</v>
      </c>
      <c r="CG118" s="336">
        <f t="shared" si="265"/>
        <v>0</v>
      </c>
      <c r="CH118" s="336">
        <f t="shared" si="266"/>
        <v>0</v>
      </c>
      <c r="CI118" s="336">
        <f t="shared" si="267"/>
        <v>0</v>
      </c>
      <c r="CJ118" s="336">
        <f t="shared" si="268"/>
        <v>0</v>
      </c>
      <c r="CK118" s="336">
        <f t="shared" si="269"/>
        <v>0</v>
      </c>
      <c r="CL118" s="336">
        <f t="shared" si="270"/>
        <v>0</v>
      </c>
      <c r="CM118" s="336">
        <f t="shared" si="271"/>
        <v>0</v>
      </c>
      <c r="CN118" s="336"/>
      <c r="CO118" s="336"/>
      <c r="CP118" s="336">
        <f t="shared" si="242"/>
        <v>0</v>
      </c>
      <c r="CQ118" s="336">
        <f t="shared" si="243"/>
        <v>0</v>
      </c>
      <c r="CR118" s="336">
        <f t="shared" si="244"/>
        <v>0</v>
      </c>
      <c r="CS118" s="336">
        <f t="shared" si="245"/>
        <v>0</v>
      </c>
      <c r="CT118" s="336">
        <f t="shared" si="246"/>
        <v>0</v>
      </c>
      <c r="CU118" s="336">
        <f t="shared" si="247"/>
        <v>0</v>
      </c>
      <c r="CV118" s="336">
        <f t="shared" si="248"/>
        <v>0</v>
      </c>
      <c r="CW118" s="336">
        <f t="shared" si="249"/>
        <v>0</v>
      </c>
      <c r="CX118" s="336">
        <f t="shared" si="250"/>
        <v>0</v>
      </c>
      <c r="CY118" s="336">
        <f t="shared" si="251"/>
        <v>0</v>
      </c>
      <c r="CZ118" s="336">
        <f t="shared" si="252"/>
        <v>0</v>
      </c>
      <c r="DA118" s="336">
        <f t="shared" si="253"/>
        <v>0</v>
      </c>
      <c r="DB118" s="336">
        <f t="shared" si="254"/>
        <v>0</v>
      </c>
      <c r="DC118" s="336">
        <f t="shared" si="255"/>
        <v>0</v>
      </c>
      <c r="DD118" s="336">
        <f t="shared" si="256"/>
        <v>0</v>
      </c>
      <c r="DE118" s="336"/>
      <c r="DF118" s="480"/>
      <c r="DG118" s="336">
        <f t="shared" si="227"/>
        <v>0</v>
      </c>
      <c r="DH118" s="336">
        <f t="shared" si="228"/>
        <v>0</v>
      </c>
      <c r="DI118" s="336">
        <f t="shared" si="229"/>
        <v>0</v>
      </c>
      <c r="DJ118" s="336">
        <f t="shared" si="230"/>
        <v>0</v>
      </c>
      <c r="DK118" s="336">
        <f t="shared" si="231"/>
        <v>0</v>
      </c>
      <c r="DL118" s="336">
        <f t="shared" si="232"/>
        <v>0</v>
      </c>
      <c r="DM118" s="336">
        <f t="shared" si="233"/>
        <v>0</v>
      </c>
      <c r="DN118" s="336">
        <f t="shared" si="234"/>
        <v>0</v>
      </c>
      <c r="DO118" s="336">
        <f t="shared" si="235"/>
        <v>0</v>
      </c>
      <c r="DP118" s="336">
        <f t="shared" si="236"/>
        <v>0</v>
      </c>
      <c r="DQ118" s="336">
        <f t="shared" si="237"/>
        <v>0</v>
      </c>
      <c r="DR118" s="336">
        <f t="shared" si="238"/>
        <v>0</v>
      </c>
      <c r="DS118" s="336">
        <f t="shared" si="239"/>
        <v>0</v>
      </c>
      <c r="DT118" s="336">
        <f t="shared" si="240"/>
        <v>0</v>
      </c>
      <c r="DU118" s="336">
        <f t="shared" si="241"/>
        <v>0</v>
      </c>
    </row>
    <row r="119" spans="1:125" s="166" customFormat="1" ht="15.75" customHeight="1" x14ac:dyDescent="0.25">
      <c r="A119" s="165">
        <f>'2.Data entry'!B119</f>
        <v>0</v>
      </c>
      <c r="B119" s="303">
        <f>'2.Data entry'!C119</f>
        <v>0</v>
      </c>
      <c r="C119" s="165">
        <f>'2.Data entry'!E119</f>
        <v>0</v>
      </c>
      <c r="D119" s="304">
        <f>'2.Data entry'!F119</f>
        <v>0</v>
      </c>
      <c r="E119" s="329">
        <f>'2.Data entry'!G119*$D119</f>
        <v>0</v>
      </c>
      <c r="F119" s="329">
        <f>'2.Data entry'!H119*$D119</f>
        <v>0</v>
      </c>
      <c r="G119" s="329">
        <f>'2.Data entry'!I119*$D119</f>
        <v>0</v>
      </c>
      <c r="H119" s="306"/>
      <c r="I119" s="262"/>
      <c r="J119" s="331"/>
      <c r="K119" s="335"/>
      <c r="L119" s="331"/>
      <c r="M119" s="335"/>
      <c r="N119" s="335"/>
      <c r="O119" s="335"/>
      <c r="P119" s="331"/>
      <c r="Q119" s="331"/>
      <c r="R119" s="331"/>
      <c r="S119" s="331"/>
      <c r="T119" s="335"/>
      <c r="U119" s="331"/>
      <c r="V119" s="331"/>
      <c r="W119" s="331"/>
      <c r="X119" s="331"/>
      <c r="Y119" s="331"/>
      <c r="Z119" s="332"/>
      <c r="AA119" s="476">
        <v>4.0287809999999999E-4</v>
      </c>
      <c r="AB119" s="476">
        <v>7.3969196999999999E-11</v>
      </c>
      <c r="AC119" s="476">
        <v>7.9212426999999996E-4</v>
      </c>
      <c r="AD119" s="476">
        <v>3.6139881E-13</v>
      </c>
      <c r="AE119" s="476">
        <v>3.9286556000000003E-11</v>
      </c>
      <c r="AF119" s="476">
        <v>1.0722445E-7</v>
      </c>
      <c r="AG119" s="476">
        <v>2.5670751000000001E-5</v>
      </c>
      <c r="AH119" s="476">
        <v>1.7795671E-6</v>
      </c>
      <c r="AI119" s="476">
        <v>1.7415612000000001E-6</v>
      </c>
      <c r="AJ119" s="476">
        <v>6.9247144999999996E-6</v>
      </c>
      <c r="AK119" s="476">
        <v>1.7851651E-9</v>
      </c>
      <c r="AL119" s="476">
        <v>6.2880911000000003E-7</v>
      </c>
      <c r="AM119" s="476">
        <v>-9.4778437000000004E-10</v>
      </c>
      <c r="AN119" s="476">
        <v>1.0285188E-10</v>
      </c>
      <c r="AO119" s="476">
        <v>4.0309118000000003E-6</v>
      </c>
      <c r="AR119" s="476">
        <v>2.9446275000000001E-5</v>
      </c>
      <c r="AS119" s="476">
        <v>3.4873123000000001E-12</v>
      </c>
      <c r="AT119" s="476">
        <v>8.7213490999999996E-5</v>
      </c>
      <c r="AU119" s="476">
        <v>8.8825404999999999E-13</v>
      </c>
      <c r="AV119" s="476">
        <v>3.7816655999999999E-12</v>
      </c>
      <c r="AW119" s="476">
        <v>1.3895858E-8</v>
      </c>
      <c r="AX119" s="476">
        <v>7.5636168999999998E-6</v>
      </c>
      <c r="AY119" s="476">
        <v>3.1908316E-7</v>
      </c>
      <c r="AZ119" s="478">
        <v>2.8106572999999998E-7</v>
      </c>
      <c r="BA119" s="478">
        <v>1.2174045E-6</v>
      </c>
      <c r="BB119" s="478">
        <v>1.1668398E-8</v>
      </c>
      <c r="BC119" s="478">
        <v>1.1334960999999999E-7</v>
      </c>
      <c r="BD119" s="478">
        <v>1.0609801E-7</v>
      </c>
      <c r="BE119" s="478">
        <v>4.8975052000000002E-11</v>
      </c>
      <c r="BF119" s="478">
        <v>2.5571681000000002E-6</v>
      </c>
      <c r="BH119" s="478">
        <v>8.7498471000000007E-6</v>
      </c>
      <c r="BI119" s="478">
        <v>1.4626034E-12</v>
      </c>
      <c r="BJ119" s="478">
        <v>1.8075381E-6</v>
      </c>
      <c r="BK119" s="478">
        <v>9.6944508999999994E-15</v>
      </c>
      <c r="BL119" s="478">
        <v>1.8551251E-13</v>
      </c>
      <c r="BM119" s="478">
        <v>1.0544588E-8</v>
      </c>
      <c r="BN119" s="478">
        <v>5.0268744999999997E-7</v>
      </c>
      <c r="BO119" s="478">
        <v>2.1022747E-7</v>
      </c>
      <c r="BP119" s="478">
        <v>3.0267571999999999E-7</v>
      </c>
      <c r="BQ119" s="478">
        <v>8.2828592000000004E-7</v>
      </c>
      <c r="BR119" s="478">
        <v>4.1930043999999997E-11</v>
      </c>
      <c r="BS119" s="478">
        <v>7.4484624999999998E-8</v>
      </c>
      <c r="BT119" s="478">
        <v>1.9407395E-10</v>
      </c>
      <c r="BU119" s="478">
        <v>1.6110061E-12</v>
      </c>
      <c r="BV119" s="478">
        <v>5.7397748999999998E-8</v>
      </c>
      <c r="BX119" s="262"/>
      <c r="BY119" s="336">
        <f t="shared" si="257"/>
        <v>0</v>
      </c>
      <c r="BZ119" s="336">
        <f t="shared" si="258"/>
        <v>0</v>
      </c>
      <c r="CA119" s="336">
        <f t="shared" si="259"/>
        <v>0</v>
      </c>
      <c r="CB119" s="336">
        <f t="shared" si="260"/>
        <v>0</v>
      </c>
      <c r="CC119" s="336">
        <f t="shared" si="261"/>
        <v>0</v>
      </c>
      <c r="CD119" s="336">
        <f t="shared" si="262"/>
        <v>0</v>
      </c>
      <c r="CE119" s="336">
        <f t="shared" si="263"/>
        <v>0</v>
      </c>
      <c r="CF119" s="336">
        <f t="shared" si="264"/>
        <v>0</v>
      </c>
      <c r="CG119" s="336">
        <f t="shared" si="265"/>
        <v>0</v>
      </c>
      <c r="CH119" s="336">
        <f t="shared" si="266"/>
        <v>0</v>
      </c>
      <c r="CI119" s="336">
        <f t="shared" si="267"/>
        <v>0</v>
      </c>
      <c r="CJ119" s="336">
        <f t="shared" si="268"/>
        <v>0</v>
      </c>
      <c r="CK119" s="336">
        <f t="shared" si="269"/>
        <v>0</v>
      </c>
      <c r="CL119" s="336">
        <f t="shared" si="270"/>
        <v>0</v>
      </c>
      <c r="CM119" s="336">
        <f t="shared" si="271"/>
        <v>0</v>
      </c>
      <c r="CN119" s="336"/>
      <c r="CO119" s="336"/>
      <c r="CP119" s="336">
        <f t="shared" si="242"/>
        <v>0</v>
      </c>
      <c r="CQ119" s="336">
        <f t="shared" si="243"/>
        <v>0</v>
      </c>
      <c r="CR119" s="336">
        <f t="shared" si="244"/>
        <v>0</v>
      </c>
      <c r="CS119" s="336">
        <f t="shared" si="245"/>
        <v>0</v>
      </c>
      <c r="CT119" s="336">
        <f t="shared" si="246"/>
        <v>0</v>
      </c>
      <c r="CU119" s="336">
        <f t="shared" si="247"/>
        <v>0</v>
      </c>
      <c r="CV119" s="336">
        <f t="shared" si="248"/>
        <v>0</v>
      </c>
      <c r="CW119" s="336">
        <f t="shared" si="249"/>
        <v>0</v>
      </c>
      <c r="CX119" s="336">
        <f t="shared" si="250"/>
        <v>0</v>
      </c>
      <c r="CY119" s="336">
        <f t="shared" si="251"/>
        <v>0</v>
      </c>
      <c r="CZ119" s="336">
        <f t="shared" si="252"/>
        <v>0</v>
      </c>
      <c r="DA119" s="336">
        <f t="shared" si="253"/>
        <v>0</v>
      </c>
      <c r="DB119" s="336">
        <f t="shared" si="254"/>
        <v>0</v>
      </c>
      <c r="DC119" s="336">
        <f t="shared" si="255"/>
        <v>0</v>
      </c>
      <c r="DD119" s="336">
        <f t="shared" si="256"/>
        <v>0</v>
      </c>
      <c r="DE119" s="336"/>
      <c r="DF119" s="480"/>
      <c r="DG119" s="336">
        <f t="shared" si="227"/>
        <v>0</v>
      </c>
      <c r="DH119" s="336">
        <f t="shared" si="228"/>
        <v>0</v>
      </c>
      <c r="DI119" s="336">
        <f t="shared" si="229"/>
        <v>0</v>
      </c>
      <c r="DJ119" s="336">
        <f t="shared" si="230"/>
        <v>0</v>
      </c>
      <c r="DK119" s="336">
        <f t="shared" si="231"/>
        <v>0</v>
      </c>
      <c r="DL119" s="336">
        <f t="shared" si="232"/>
        <v>0</v>
      </c>
      <c r="DM119" s="336">
        <f t="shared" si="233"/>
        <v>0</v>
      </c>
      <c r="DN119" s="336">
        <f t="shared" si="234"/>
        <v>0</v>
      </c>
      <c r="DO119" s="336">
        <f t="shared" si="235"/>
        <v>0</v>
      </c>
      <c r="DP119" s="336">
        <f t="shared" si="236"/>
        <v>0</v>
      </c>
      <c r="DQ119" s="336">
        <f t="shared" si="237"/>
        <v>0</v>
      </c>
      <c r="DR119" s="336">
        <f t="shared" si="238"/>
        <v>0</v>
      </c>
      <c r="DS119" s="336">
        <f t="shared" si="239"/>
        <v>0</v>
      </c>
      <c r="DT119" s="336">
        <f t="shared" si="240"/>
        <v>0</v>
      </c>
      <c r="DU119" s="336">
        <f t="shared" si="241"/>
        <v>0</v>
      </c>
    </row>
    <row r="120" spans="1:125" s="166" customFormat="1" ht="15.75" customHeight="1" x14ac:dyDescent="0.25">
      <c r="A120" s="165">
        <f>'2.Data entry'!B120</f>
        <v>0</v>
      </c>
      <c r="B120" s="303">
        <f>'2.Data entry'!C120</f>
        <v>0</v>
      </c>
      <c r="C120" s="165">
        <f>'2.Data entry'!E120</f>
        <v>0</v>
      </c>
      <c r="D120" s="304">
        <f>'2.Data entry'!F120</f>
        <v>0</v>
      </c>
      <c r="E120" s="329">
        <f>'2.Data entry'!G120*$D120</f>
        <v>0</v>
      </c>
      <c r="F120" s="329">
        <f>'2.Data entry'!H120*$D120</f>
        <v>0</v>
      </c>
      <c r="G120" s="329">
        <f>'2.Data entry'!I120*$D120</f>
        <v>0</v>
      </c>
      <c r="H120" s="306"/>
      <c r="I120" s="262"/>
      <c r="J120" s="331"/>
      <c r="K120" s="335"/>
      <c r="L120" s="331"/>
      <c r="M120" s="335"/>
      <c r="N120" s="335"/>
      <c r="O120" s="335"/>
      <c r="P120" s="331"/>
      <c r="Q120" s="331"/>
      <c r="R120" s="331"/>
      <c r="S120" s="331"/>
      <c r="T120" s="335"/>
      <c r="U120" s="331"/>
      <c r="V120" s="331"/>
      <c r="W120" s="331"/>
      <c r="X120" s="331"/>
      <c r="Y120" s="331"/>
      <c r="Z120" s="332"/>
      <c r="AA120" s="476">
        <v>4.0287809999999999E-4</v>
      </c>
      <c r="AB120" s="476">
        <v>7.3969196999999999E-11</v>
      </c>
      <c r="AC120" s="476">
        <v>7.9212426999999996E-4</v>
      </c>
      <c r="AD120" s="476">
        <v>3.6139881E-13</v>
      </c>
      <c r="AE120" s="476">
        <v>3.9286556000000003E-11</v>
      </c>
      <c r="AF120" s="476">
        <v>1.0722445E-7</v>
      </c>
      <c r="AG120" s="476">
        <v>2.5670751000000001E-5</v>
      </c>
      <c r="AH120" s="476">
        <v>1.7795671E-6</v>
      </c>
      <c r="AI120" s="476">
        <v>1.7415612000000001E-6</v>
      </c>
      <c r="AJ120" s="476">
        <v>6.9247144999999996E-6</v>
      </c>
      <c r="AK120" s="476">
        <v>1.7851651E-9</v>
      </c>
      <c r="AL120" s="476">
        <v>6.2880911000000003E-7</v>
      </c>
      <c r="AM120" s="476">
        <v>-9.4778437000000004E-10</v>
      </c>
      <c r="AN120" s="476">
        <v>1.0285188E-10</v>
      </c>
      <c r="AO120" s="476">
        <v>4.0309118000000003E-6</v>
      </c>
      <c r="AR120" s="476">
        <v>2.9446275000000001E-5</v>
      </c>
      <c r="AS120" s="476">
        <v>3.4873123000000001E-12</v>
      </c>
      <c r="AT120" s="476">
        <v>8.7213490999999996E-5</v>
      </c>
      <c r="AU120" s="476">
        <v>8.8825404999999999E-13</v>
      </c>
      <c r="AV120" s="476">
        <v>3.7816655999999999E-12</v>
      </c>
      <c r="AW120" s="476">
        <v>1.3895858E-8</v>
      </c>
      <c r="AX120" s="476">
        <v>7.5636168999999998E-6</v>
      </c>
      <c r="AY120" s="476">
        <v>3.1908316E-7</v>
      </c>
      <c r="AZ120" s="478">
        <v>2.8106572999999998E-7</v>
      </c>
      <c r="BA120" s="478">
        <v>1.2174045E-6</v>
      </c>
      <c r="BB120" s="478">
        <v>1.1668398E-8</v>
      </c>
      <c r="BC120" s="478">
        <v>1.1334960999999999E-7</v>
      </c>
      <c r="BD120" s="478">
        <v>1.0609801E-7</v>
      </c>
      <c r="BE120" s="478">
        <v>4.8975052000000002E-11</v>
      </c>
      <c r="BF120" s="478">
        <v>2.5571681000000002E-6</v>
      </c>
      <c r="BH120" s="478">
        <v>8.7498471000000007E-6</v>
      </c>
      <c r="BI120" s="478">
        <v>1.4626034E-12</v>
      </c>
      <c r="BJ120" s="478">
        <v>1.8075381E-6</v>
      </c>
      <c r="BK120" s="478">
        <v>9.6944508999999994E-15</v>
      </c>
      <c r="BL120" s="478">
        <v>1.8551251E-13</v>
      </c>
      <c r="BM120" s="478">
        <v>1.0544588E-8</v>
      </c>
      <c r="BN120" s="478">
        <v>5.0268744999999997E-7</v>
      </c>
      <c r="BO120" s="478">
        <v>2.1022747E-7</v>
      </c>
      <c r="BP120" s="478">
        <v>3.0267571999999999E-7</v>
      </c>
      <c r="BQ120" s="478">
        <v>8.2828592000000004E-7</v>
      </c>
      <c r="BR120" s="478">
        <v>4.1930043999999997E-11</v>
      </c>
      <c r="BS120" s="478">
        <v>7.4484624999999998E-8</v>
      </c>
      <c r="BT120" s="478">
        <v>1.9407395E-10</v>
      </c>
      <c r="BU120" s="478">
        <v>1.6110061E-12</v>
      </c>
      <c r="BV120" s="478">
        <v>5.7397748999999998E-8</v>
      </c>
      <c r="BX120" s="262"/>
      <c r="BY120" s="336">
        <f t="shared" si="257"/>
        <v>0</v>
      </c>
      <c r="BZ120" s="336">
        <f t="shared" si="258"/>
        <v>0</v>
      </c>
      <c r="CA120" s="336">
        <f t="shared" si="259"/>
        <v>0</v>
      </c>
      <c r="CB120" s="336">
        <f t="shared" si="260"/>
        <v>0</v>
      </c>
      <c r="CC120" s="336">
        <f t="shared" si="261"/>
        <v>0</v>
      </c>
      <c r="CD120" s="336">
        <f t="shared" si="262"/>
        <v>0</v>
      </c>
      <c r="CE120" s="336">
        <f t="shared" si="263"/>
        <v>0</v>
      </c>
      <c r="CF120" s="336">
        <f t="shared" si="264"/>
        <v>0</v>
      </c>
      <c r="CG120" s="336">
        <f t="shared" si="265"/>
        <v>0</v>
      </c>
      <c r="CH120" s="336">
        <f t="shared" si="266"/>
        <v>0</v>
      </c>
      <c r="CI120" s="336">
        <f t="shared" si="267"/>
        <v>0</v>
      </c>
      <c r="CJ120" s="336">
        <f t="shared" si="268"/>
        <v>0</v>
      </c>
      <c r="CK120" s="336">
        <f t="shared" si="269"/>
        <v>0</v>
      </c>
      <c r="CL120" s="336">
        <f t="shared" si="270"/>
        <v>0</v>
      </c>
      <c r="CM120" s="336">
        <f t="shared" si="271"/>
        <v>0</v>
      </c>
      <c r="CN120" s="336"/>
      <c r="CO120" s="336"/>
      <c r="CP120" s="336">
        <f t="shared" si="242"/>
        <v>0</v>
      </c>
      <c r="CQ120" s="336">
        <f t="shared" si="243"/>
        <v>0</v>
      </c>
      <c r="CR120" s="336">
        <f t="shared" si="244"/>
        <v>0</v>
      </c>
      <c r="CS120" s="336">
        <f t="shared" si="245"/>
        <v>0</v>
      </c>
      <c r="CT120" s="336">
        <f t="shared" si="246"/>
        <v>0</v>
      </c>
      <c r="CU120" s="336">
        <f t="shared" si="247"/>
        <v>0</v>
      </c>
      <c r="CV120" s="336">
        <f t="shared" si="248"/>
        <v>0</v>
      </c>
      <c r="CW120" s="336">
        <f t="shared" si="249"/>
        <v>0</v>
      </c>
      <c r="CX120" s="336">
        <f t="shared" si="250"/>
        <v>0</v>
      </c>
      <c r="CY120" s="336">
        <f t="shared" si="251"/>
        <v>0</v>
      </c>
      <c r="CZ120" s="336">
        <f t="shared" si="252"/>
        <v>0</v>
      </c>
      <c r="DA120" s="336">
        <f t="shared" si="253"/>
        <v>0</v>
      </c>
      <c r="DB120" s="336">
        <f t="shared" si="254"/>
        <v>0</v>
      </c>
      <c r="DC120" s="336">
        <f t="shared" si="255"/>
        <v>0</v>
      </c>
      <c r="DD120" s="336">
        <f t="shared" si="256"/>
        <v>0</v>
      </c>
      <c r="DE120" s="336"/>
      <c r="DF120" s="480"/>
      <c r="DG120" s="336">
        <f t="shared" si="227"/>
        <v>0</v>
      </c>
      <c r="DH120" s="336">
        <f t="shared" si="228"/>
        <v>0</v>
      </c>
      <c r="DI120" s="336">
        <f t="shared" si="229"/>
        <v>0</v>
      </c>
      <c r="DJ120" s="336">
        <f t="shared" si="230"/>
        <v>0</v>
      </c>
      <c r="DK120" s="336">
        <f t="shared" si="231"/>
        <v>0</v>
      </c>
      <c r="DL120" s="336">
        <f t="shared" si="232"/>
        <v>0</v>
      </c>
      <c r="DM120" s="336">
        <f t="shared" si="233"/>
        <v>0</v>
      </c>
      <c r="DN120" s="336">
        <f t="shared" si="234"/>
        <v>0</v>
      </c>
      <c r="DO120" s="336">
        <f t="shared" si="235"/>
        <v>0</v>
      </c>
      <c r="DP120" s="336">
        <f t="shared" si="236"/>
        <v>0</v>
      </c>
      <c r="DQ120" s="336">
        <f t="shared" si="237"/>
        <v>0</v>
      </c>
      <c r="DR120" s="336">
        <f t="shared" si="238"/>
        <v>0</v>
      </c>
      <c r="DS120" s="336">
        <f t="shared" si="239"/>
        <v>0</v>
      </c>
      <c r="DT120" s="336">
        <f t="shared" si="240"/>
        <v>0</v>
      </c>
      <c r="DU120" s="336">
        <f t="shared" si="241"/>
        <v>0</v>
      </c>
    </row>
    <row r="121" spans="1:125" s="166" customFormat="1" ht="15.75" customHeight="1" x14ac:dyDescent="0.25">
      <c r="A121" s="165">
        <f>'2.Data entry'!B121</f>
        <v>0</v>
      </c>
      <c r="B121" s="303">
        <f>'2.Data entry'!C121</f>
        <v>0</v>
      </c>
      <c r="C121" s="165">
        <f>'2.Data entry'!E121</f>
        <v>0</v>
      </c>
      <c r="D121" s="304">
        <f>'2.Data entry'!F121</f>
        <v>0</v>
      </c>
      <c r="E121" s="329">
        <f>'2.Data entry'!G121*$D121</f>
        <v>0</v>
      </c>
      <c r="F121" s="329">
        <f>'2.Data entry'!H121*$D121</f>
        <v>0</v>
      </c>
      <c r="G121" s="329">
        <f>'2.Data entry'!I121*$D121</f>
        <v>0</v>
      </c>
      <c r="H121" s="306"/>
      <c r="I121" s="262"/>
      <c r="J121" s="331"/>
      <c r="K121" s="335"/>
      <c r="L121" s="331"/>
      <c r="M121" s="335"/>
      <c r="N121" s="335"/>
      <c r="O121" s="335"/>
      <c r="P121" s="331"/>
      <c r="Q121" s="331"/>
      <c r="R121" s="331"/>
      <c r="S121" s="331"/>
      <c r="T121" s="335"/>
      <c r="U121" s="331"/>
      <c r="V121" s="331"/>
      <c r="W121" s="331"/>
      <c r="X121" s="331"/>
      <c r="Y121" s="331"/>
      <c r="Z121" s="332"/>
      <c r="AA121" s="476">
        <v>4.0287809999999999E-4</v>
      </c>
      <c r="AB121" s="476">
        <v>7.3969196999999999E-11</v>
      </c>
      <c r="AC121" s="476">
        <v>7.9212426999999996E-4</v>
      </c>
      <c r="AD121" s="476">
        <v>3.6139881E-13</v>
      </c>
      <c r="AE121" s="476">
        <v>3.9286556000000003E-11</v>
      </c>
      <c r="AF121" s="476">
        <v>1.0722445E-7</v>
      </c>
      <c r="AG121" s="476">
        <v>2.5670751000000001E-5</v>
      </c>
      <c r="AH121" s="476">
        <v>1.7795671E-6</v>
      </c>
      <c r="AI121" s="476">
        <v>1.7415612000000001E-6</v>
      </c>
      <c r="AJ121" s="476">
        <v>6.9247144999999996E-6</v>
      </c>
      <c r="AK121" s="476">
        <v>1.7851651E-9</v>
      </c>
      <c r="AL121" s="476">
        <v>6.2880911000000003E-7</v>
      </c>
      <c r="AM121" s="476">
        <v>-9.4778437000000004E-10</v>
      </c>
      <c r="AN121" s="476">
        <v>1.0285188E-10</v>
      </c>
      <c r="AO121" s="476">
        <v>4.0309118000000003E-6</v>
      </c>
      <c r="AR121" s="476">
        <v>2.9446275000000001E-5</v>
      </c>
      <c r="AS121" s="476">
        <v>3.4873123000000001E-12</v>
      </c>
      <c r="AT121" s="476">
        <v>8.7213490999999996E-5</v>
      </c>
      <c r="AU121" s="476">
        <v>8.8825404999999999E-13</v>
      </c>
      <c r="AV121" s="476">
        <v>3.7816655999999999E-12</v>
      </c>
      <c r="AW121" s="476">
        <v>1.3895858E-8</v>
      </c>
      <c r="AX121" s="476">
        <v>7.5636168999999998E-6</v>
      </c>
      <c r="AY121" s="476">
        <v>3.1908316E-7</v>
      </c>
      <c r="AZ121" s="478">
        <v>2.8106572999999998E-7</v>
      </c>
      <c r="BA121" s="478">
        <v>1.2174045E-6</v>
      </c>
      <c r="BB121" s="478">
        <v>1.1668398E-8</v>
      </c>
      <c r="BC121" s="478">
        <v>1.1334960999999999E-7</v>
      </c>
      <c r="BD121" s="478">
        <v>1.0609801E-7</v>
      </c>
      <c r="BE121" s="478">
        <v>4.8975052000000002E-11</v>
      </c>
      <c r="BF121" s="478">
        <v>2.5571681000000002E-6</v>
      </c>
      <c r="BH121" s="478">
        <v>8.7498471000000007E-6</v>
      </c>
      <c r="BI121" s="478">
        <v>1.4626034E-12</v>
      </c>
      <c r="BJ121" s="478">
        <v>1.8075381E-6</v>
      </c>
      <c r="BK121" s="478">
        <v>9.6944508999999994E-15</v>
      </c>
      <c r="BL121" s="478">
        <v>1.8551251E-13</v>
      </c>
      <c r="BM121" s="478">
        <v>1.0544588E-8</v>
      </c>
      <c r="BN121" s="478">
        <v>5.0268744999999997E-7</v>
      </c>
      <c r="BO121" s="478">
        <v>2.1022747E-7</v>
      </c>
      <c r="BP121" s="478">
        <v>3.0267571999999999E-7</v>
      </c>
      <c r="BQ121" s="478">
        <v>8.2828592000000004E-7</v>
      </c>
      <c r="BR121" s="478">
        <v>4.1930043999999997E-11</v>
      </c>
      <c r="BS121" s="478">
        <v>7.4484624999999998E-8</v>
      </c>
      <c r="BT121" s="478">
        <v>1.9407395E-10</v>
      </c>
      <c r="BU121" s="478">
        <v>1.6110061E-12</v>
      </c>
      <c r="BV121" s="478">
        <v>5.7397748999999998E-8</v>
      </c>
      <c r="BX121" s="262"/>
      <c r="BY121" s="336">
        <f t="shared" si="257"/>
        <v>0</v>
      </c>
      <c r="BZ121" s="336">
        <f t="shared" si="258"/>
        <v>0</v>
      </c>
      <c r="CA121" s="336">
        <f t="shared" si="259"/>
        <v>0</v>
      </c>
      <c r="CB121" s="336">
        <f t="shared" si="260"/>
        <v>0</v>
      </c>
      <c r="CC121" s="336">
        <f t="shared" si="261"/>
        <v>0</v>
      </c>
      <c r="CD121" s="336">
        <f t="shared" si="262"/>
        <v>0</v>
      </c>
      <c r="CE121" s="336">
        <f t="shared" si="263"/>
        <v>0</v>
      </c>
      <c r="CF121" s="336">
        <f t="shared" si="264"/>
        <v>0</v>
      </c>
      <c r="CG121" s="336">
        <f t="shared" si="265"/>
        <v>0</v>
      </c>
      <c r="CH121" s="336">
        <f t="shared" si="266"/>
        <v>0</v>
      </c>
      <c r="CI121" s="336">
        <f t="shared" si="267"/>
        <v>0</v>
      </c>
      <c r="CJ121" s="336">
        <f t="shared" si="268"/>
        <v>0</v>
      </c>
      <c r="CK121" s="336">
        <f t="shared" si="269"/>
        <v>0</v>
      </c>
      <c r="CL121" s="336">
        <f t="shared" si="270"/>
        <v>0</v>
      </c>
      <c r="CM121" s="336">
        <f t="shared" si="271"/>
        <v>0</v>
      </c>
      <c r="CN121" s="336"/>
      <c r="CO121" s="336"/>
      <c r="CP121" s="336">
        <f t="shared" si="242"/>
        <v>0</v>
      </c>
      <c r="CQ121" s="336">
        <f t="shared" si="243"/>
        <v>0</v>
      </c>
      <c r="CR121" s="336">
        <f t="shared" si="244"/>
        <v>0</v>
      </c>
      <c r="CS121" s="336">
        <f t="shared" si="245"/>
        <v>0</v>
      </c>
      <c r="CT121" s="336">
        <f t="shared" si="246"/>
        <v>0</v>
      </c>
      <c r="CU121" s="336">
        <f t="shared" si="247"/>
        <v>0</v>
      </c>
      <c r="CV121" s="336">
        <f t="shared" si="248"/>
        <v>0</v>
      </c>
      <c r="CW121" s="336">
        <f t="shared" si="249"/>
        <v>0</v>
      </c>
      <c r="CX121" s="336">
        <f t="shared" si="250"/>
        <v>0</v>
      </c>
      <c r="CY121" s="336">
        <f t="shared" si="251"/>
        <v>0</v>
      </c>
      <c r="CZ121" s="336">
        <f t="shared" si="252"/>
        <v>0</v>
      </c>
      <c r="DA121" s="336">
        <f t="shared" si="253"/>
        <v>0</v>
      </c>
      <c r="DB121" s="336">
        <f t="shared" si="254"/>
        <v>0</v>
      </c>
      <c r="DC121" s="336">
        <f t="shared" si="255"/>
        <v>0</v>
      </c>
      <c r="DD121" s="336">
        <f t="shared" si="256"/>
        <v>0</v>
      </c>
      <c r="DE121" s="336"/>
      <c r="DF121" s="480"/>
      <c r="DG121" s="336">
        <f t="shared" si="227"/>
        <v>0</v>
      </c>
      <c r="DH121" s="336">
        <f t="shared" si="228"/>
        <v>0</v>
      </c>
      <c r="DI121" s="336">
        <f t="shared" si="229"/>
        <v>0</v>
      </c>
      <c r="DJ121" s="336">
        <f t="shared" si="230"/>
        <v>0</v>
      </c>
      <c r="DK121" s="336">
        <f t="shared" si="231"/>
        <v>0</v>
      </c>
      <c r="DL121" s="336">
        <f t="shared" si="232"/>
        <v>0</v>
      </c>
      <c r="DM121" s="336">
        <f t="shared" si="233"/>
        <v>0</v>
      </c>
      <c r="DN121" s="336">
        <f t="shared" si="234"/>
        <v>0</v>
      </c>
      <c r="DO121" s="336">
        <f t="shared" si="235"/>
        <v>0</v>
      </c>
      <c r="DP121" s="336">
        <f t="shared" si="236"/>
        <v>0</v>
      </c>
      <c r="DQ121" s="336">
        <f t="shared" si="237"/>
        <v>0</v>
      </c>
      <c r="DR121" s="336">
        <f t="shared" si="238"/>
        <v>0</v>
      </c>
      <c r="DS121" s="336">
        <f t="shared" si="239"/>
        <v>0</v>
      </c>
      <c r="DT121" s="336">
        <f t="shared" si="240"/>
        <v>0</v>
      </c>
      <c r="DU121" s="336">
        <f t="shared" si="241"/>
        <v>0</v>
      </c>
    </row>
    <row r="122" spans="1:125" s="166" customFormat="1" ht="15.75" customHeight="1" thickBot="1" x14ac:dyDescent="0.3">
      <c r="A122" s="165">
        <f>'2.Data entry'!B122</f>
        <v>0</v>
      </c>
      <c r="B122" s="303">
        <f>'2.Data entry'!C122</f>
        <v>0</v>
      </c>
      <c r="C122" s="165">
        <f>'2.Data entry'!E122</f>
        <v>0</v>
      </c>
      <c r="D122" s="304">
        <f>'2.Data entry'!F122</f>
        <v>0</v>
      </c>
      <c r="E122" s="329">
        <f>'2.Data entry'!G122*$D122</f>
        <v>0</v>
      </c>
      <c r="F122" s="329">
        <f>'2.Data entry'!H122*$D122</f>
        <v>0</v>
      </c>
      <c r="G122" s="329">
        <f>'2.Data entry'!I122*$D122</f>
        <v>0</v>
      </c>
      <c r="H122" s="306"/>
      <c r="I122" s="262"/>
      <c r="J122" s="523"/>
      <c r="K122" s="524"/>
      <c r="L122" s="523"/>
      <c r="M122" s="524"/>
      <c r="N122" s="524"/>
      <c r="O122" s="524"/>
      <c r="P122" s="523"/>
      <c r="Q122" s="523"/>
      <c r="R122" s="523"/>
      <c r="S122" s="523"/>
      <c r="T122" s="524"/>
      <c r="U122" s="523"/>
      <c r="V122" s="523"/>
      <c r="W122" s="523"/>
      <c r="X122" s="523"/>
      <c r="Y122" s="331"/>
      <c r="Z122" s="332"/>
      <c r="AA122" s="476">
        <v>4.0287809999999999E-4</v>
      </c>
      <c r="AB122" s="476">
        <v>7.3969196999999999E-11</v>
      </c>
      <c r="AC122" s="476">
        <v>7.9212426999999996E-4</v>
      </c>
      <c r="AD122" s="476">
        <v>3.6139881E-13</v>
      </c>
      <c r="AE122" s="476">
        <v>3.9286556000000003E-11</v>
      </c>
      <c r="AF122" s="476">
        <v>1.0722445E-7</v>
      </c>
      <c r="AG122" s="476">
        <v>2.5670751000000001E-5</v>
      </c>
      <c r="AH122" s="476">
        <v>1.7795671E-6</v>
      </c>
      <c r="AI122" s="476">
        <v>1.7415612000000001E-6</v>
      </c>
      <c r="AJ122" s="476">
        <v>6.9247144999999996E-6</v>
      </c>
      <c r="AK122" s="476">
        <v>1.7851651E-9</v>
      </c>
      <c r="AL122" s="476">
        <v>6.2880911000000003E-7</v>
      </c>
      <c r="AM122" s="476">
        <v>-9.4778437000000004E-10</v>
      </c>
      <c r="AN122" s="476">
        <v>1.0285188E-10</v>
      </c>
      <c r="AO122" s="476">
        <v>4.0309118000000003E-6</v>
      </c>
      <c r="AR122" s="476">
        <v>2.9446275000000001E-5</v>
      </c>
      <c r="AS122" s="476">
        <v>3.4873123000000001E-12</v>
      </c>
      <c r="AT122" s="476">
        <v>8.7213490999999996E-5</v>
      </c>
      <c r="AU122" s="476">
        <v>8.8825404999999999E-13</v>
      </c>
      <c r="AV122" s="476">
        <v>3.7816655999999999E-12</v>
      </c>
      <c r="AW122" s="476">
        <v>1.3895858E-8</v>
      </c>
      <c r="AX122" s="476">
        <v>7.5636168999999998E-6</v>
      </c>
      <c r="AY122" s="476">
        <v>3.1908316E-7</v>
      </c>
      <c r="AZ122" s="478">
        <v>2.8106572999999998E-7</v>
      </c>
      <c r="BA122" s="478">
        <v>1.2174045E-6</v>
      </c>
      <c r="BB122" s="478">
        <v>1.1668398E-8</v>
      </c>
      <c r="BC122" s="478">
        <v>1.1334960999999999E-7</v>
      </c>
      <c r="BD122" s="478">
        <v>1.0609801E-7</v>
      </c>
      <c r="BE122" s="478">
        <v>4.8975052000000002E-11</v>
      </c>
      <c r="BF122" s="478">
        <v>2.5571681000000002E-6</v>
      </c>
      <c r="BH122" s="478">
        <v>8.7498471000000007E-6</v>
      </c>
      <c r="BI122" s="478">
        <v>1.4626034E-12</v>
      </c>
      <c r="BJ122" s="478">
        <v>1.8075381E-6</v>
      </c>
      <c r="BK122" s="478">
        <v>9.6944508999999994E-15</v>
      </c>
      <c r="BL122" s="478">
        <v>1.8551251E-13</v>
      </c>
      <c r="BM122" s="478">
        <v>1.0544588E-8</v>
      </c>
      <c r="BN122" s="478">
        <v>5.0268744999999997E-7</v>
      </c>
      <c r="BO122" s="478">
        <v>2.1022747E-7</v>
      </c>
      <c r="BP122" s="478">
        <v>3.0267571999999999E-7</v>
      </c>
      <c r="BQ122" s="478">
        <v>8.2828592000000004E-7</v>
      </c>
      <c r="BR122" s="478">
        <v>4.1930043999999997E-11</v>
      </c>
      <c r="BS122" s="478">
        <v>7.4484624999999998E-8</v>
      </c>
      <c r="BT122" s="478">
        <v>1.9407395E-10</v>
      </c>
      <c r="BU122" s="478">
        <v>1.6110061E-12</v>
      </c>
      <c r="BV122" s="478">
        <v>5.7397748999999998E-8</v>
      </c>
      <c r="BX122" s="262"/>
      <c r="BY122" s="336">
        <f t="shared" si="257"/>
        <v>0</v>
      </c>
      <c r="BZ122" s="336">
        <f t="shared" si="258"/>
        <v>0</v>
      </c>
      <c r="CA122" s="336">
        <f t="shared" si="259"/>
        <v>0</v>
      </c>
      <c r="CB122" s="336">
        <f t="shared" si="260"/>
        <v>0</v>
      </c>
      <c r="CC122" s="336">
        <f t="shared" si="261"/>
        <v>0</v>
      </c>
      <c r="CD122" s="336">
        <f t="shared" si="262"/>
        <v>0</v>
      </c>
      <c r="CE122" s="336">
        <f t="shared" si="263"/>
        <v>0</v>
      </c>
      <c r="CF122" s="336">
        <f t="shared" si="264"/>
        <v>0</v>
      </c>
      <c r="CG122" s="336">
        <f t="shared" si="265"/>
        <v>0</v>
      </c>
      <c r="CH122" s="336">
        <f t="shared" si="266"/>
        <v>0</v>
      </c>
      <c r="CI122" s="336">
        <f t="shared" si="267"/>
        <v>0</v>
      </c>
      <c r="CJ122" s="336">
        <f t="shared" si="268"/>
        <v>0</v>
      </c>
      <c r="CK122" s="336">
        <f t="shared" si="269"/>
        <v>0</v>
      </c>
      <c r="CL122" s="336">
        <f t="shared" si="270"/>
        <v>0</v>
      </c>
      <c r="CM122" s="336">
        <f t="shared" si="271"/>
        <v>0</v>
      </c>
      <c r="CN122" s="336"/>
      <c r="CO122" s="336"/>
      <c r="CP122" s="336">
        <f>($E122*AA122)+($F122*AR122)+($G122*BH122)</f>
        <v>0</v>
      </c>
      <c r="CQ122" s="336">
        <f t="shared" ref="CQ122:DD122" si="272">($E122*AS122)+($F122*BI122)+($G122*BZ122)</f>
        <v>0</v>
      </c>
      <c r="CR122" s="336">
        <f t="shared" si="272"/>
        <v>0</v>
      </c>
      <c r="CS122" s="336">
        <f t="shared" si="272"/>
        <v>0</v>
      </c>
      <c r="CT122" s="336">
        <f t="shared" si="272"/>
        <v>0</v>
      </c>
      <c r="CU122" s="336">
        <f t="shared" si="272"/>
        <v>0</v>
      </c>
      <c r="CV122" s="336">
        <f t="shared" si="272"/>
        <v>0</v>
      </c>
      <c r="CW122" s="336">
        <f t="shared" si="272"/>
        <v>0</v>
      </c>
      <c r="CX122" s="336">
        <f t="shared" si="272"/>
        <v>0</v>
      </c>
      <c r="CY122" s="336">
        <f t="shared" si="272"/>
        <v>0</v>
      </c>
      <c r="CZ122" s="336">
        <f t="shared" si="272"/>
        <v>0</v>
      </c>
      <c r="DA122" s="336">
        <f t="shared" si="272"/>
        <v>0</v>
      </c>
      <c r="DB122" s="336">
        <f t="shared" si="272"/>
        <v>0</v>
      </c>
      <c r="DC122" s="336">
        <f t="shared" si="272"/>
        <v>0</v>
      </c>
      <c r="DD122" s="336">
        <f t="shared" si="272"/>
        <v>0</v>
      </c>
      <c r="DE122" s="336"/>
      <c r="DF122" s="480"/>
      <c r="DG122" s="336">
        <f t="shared" si="227"/>
        <v>0</v>
      </c>
      <c r="DH122" s="336">
        <f t="shared" si="228"/>
        <v>0</v>
      </c>
      <c r="DI122" s="336">
        <f t="shared" si="229"/>
        <v>0</v>
      </c>
      <c r="DJ122" s="336">
        <f t="shared" si="230"/>
        <v>0</v>
      </c>
      <c r="DK122" s="336">
        <f t="shared" si="231"/>
        <v>0</v>
      </c>
      <c r="DL122" s="336">
        <f t="shared" si="232"/>
        <v>0</v>
      </c>
      <c r="DM122" s="336">
        <f t="shared" si="233"/>
        <v>0</v>
      </c>
      <c r="DN122" s="336">
        <f t="shared" si="234"/>
        <v>0</v>
      </c>
      <c r="DO122" s="336">
        <f t="shared" si="235"/>
        <v>0</v>
      </c>
      <c r="DP122" s="336">
        <f t="shared" si="236"/>
        <v>0</v>
      </c>
      <c r="DQ122" s="336">
        <f t="shared" si="237"/>
        <v>0</v>
      </c>
      <c r="DR122" s="336">
        <f t="shared" si="238"/>
        <v>0</v>
      </c>
      <c r="DS122" s="336">
        <f t="shared" si="239"/>
        <v>0</v>
      </c>
      <c r="DT122" s="336">
        <f t="shared" si="240"/>
        <v>0</v>
      </c>
      <c r="DU122" s="336">
        <f t="shared" si="241"/>
        <v>0</v>
      </c>
    </row>
    <row r="123" spans="1:125" s="276" customFormat="1" ht="15.75" customHeight="1" thickTop="1" x14ac:dyDescent="0.25">
      <c r="A123" s="362" t="str">
        <f>'2.Data entry'!B123</f>
        <v>16.</v>
      </c>
      <c r="B123" s="423" t="str">
        <f>'2.Data entry'!C123</f>
        <v xml:space="preserve">Organic matter </v>
      </c>
      <c r="C123" s="362" t="str">
        <f>'2.Data entry'!E123</f>
        <v>kg</v>
      </c>
      <c r="D123" s="405">
        <f>'2.Data entry'!F123</f>
        <v>0</v>
      </c>
      <c r="E123" s="424">
        <f>'2.Data entry'!G123*$D123</f>
        <v>0</v>
      </c>
      <c r="F123" s="424">
        <f>'2.Data entry'!H123*$D123</f>
        <v>0</v>
      </c>
      <c r="G123" s="424">
        <f>'2.Data entry'!I123*$D123</f>
        <v>0</v>
      </c>
      <c r="H123" s="407"/>
      <c r="I123" s="277"/>
      <c r="J123" s="476">
        <v>0</v>
      </c>
      <c r="K123" s="476">
        <v>0</v>
      </c>
      <c r="L123" s="476">
        <v>0</v>
      </c>
      <c r="M123" s="476">
        <v>0</v>
      </c>
      <c r="N123" s="476">
        <v>0</v>
      </c>
      <c r="O123" s="476">
        <v>0</v>
      </c>
      <c r="P123" s="476">
        <v>0</v>
      </c>
      <c r="Q123" s="476">
        <v>0</v>
      </c>
      <c r="R123" s="476">
        <v>0</v>
      </c>
      <c r="S123" s="476">
        <v>0</v>
      </c>
      <c r="T123" s="476">
        <v>0</v>
      </c>
      <c r="U123" s="476">
        <v>0</v>
      </c>
      <c r="V123" s="476">
        <v>0</v>
      </c>
      <c r="W123" s="476">
        <v>0</v>
      </c>
      <c r="X123" s="476">
        <v>0</v>
      </c>
      <c r="Y123" s="403"/>
      <c r="Z123" s="427"/>
      <c r="AA123" s="477">
        <v>4.0287809999999999E-4</v>
      </c>
      <c r="AB123" s="477">
        <v>7.3969196999999999E-11</v>
      </c>
      <c r="AC123" s="477">
        <v>7.9212426999999996E-4</v>
      </c>
      <c r="AD123" s="477">
        <v>3.6139881E-13</v>
      </c>
      <c r="AE123" s="477">
        <v>3.9286556000000003E-11</v>
      </c>
      <c r="AF123" s="477">
        <v>1.0722445E-7</v>
      </c>
      <c r="AG123" s="477">
        <v>2.5670751000000001E-5</v>
      </c>
      <c r="AH123" s="477">
        <v>1.7795671E-6</v>
      </c>
      <c r="AI123" s="477">
        <v>1.7415612000000001E-6</v>
      </c>
      <c r="AJ123" s="477">
        <v>6.9247144999999996E-6</v>
      </c>
      <c r="AK123" s="477">
        <v>1.7851651E-9</v>
      </c>
      <c r="AL123" s="477">
        <v>6.2880911000000003E-7</v>
      </c>
      <c r="AM123" s="477">
        <v>-9.4778437000000004E-10</v>
      </c>
      <c r="AN123" s="477">
        <v>1.0285188E-10</v>
      </c>
      <c r="AO123" s="477">
        <v>4.0309118000000003E-6</v>
      </c>
      <c r="AR123" s="477">
        <v>2.9446275000000001E-5</v>
      </c>
      <c r="AS123" s="477">
        <v>3.4873123000000001E-12</v>
      </c>
      <c r="AT123" s="477">
        <v>8.7213490999999996E-5</v>
      </c>
      <c r="AU123" s="477">
        <v>8.8825404999999999E-13</v>
      </c>
      <c r="AV123" s="477">
        <v>3.7816655999999999E-12</v>
      </c>
      <c r="AW123" s="477">
        <v>1.3895858E-8</v>
      </c>
      <c r="AX123" s="477">
        <v>7.5636168999999998E-6</v>
      </c>
      <c r="AY123" s="477">
        <v>3.1908316E-7</v>
      </c>
      <c r="AZ123" s="477">
        <v>2.8106572999999998E-7</v>
      </c>
      <c r="BA123" s="477">
        <v>1.2174045E-6</v>
      </c>
      <c r="BB123" s="477">
        <v>1.1668398E-8</v>
      </c>
      <c r="BC123" s="477">
        <v>1.1334960999999999E-7</v>
      </c>
      <c r="BD123" s="477">
        <v>1.0609801E-7</v>
      </c>
      <c r="BE123" s="477">
        <v>4.8975052000000002E-11</v>
      </c>
      <c r="BF123" s="477">
        <v>2.5571681000000002E-6</v>
      </c>
      <c r="BH123" s="477">
        <v>8.7498471000000007E-6</v>
      </c>
      <c r="BI123" s="477">
        <v>1.4626034E-12</v>
      </c>
      <c r="BJ123" s="477">
        <v>1.8075381E-6</v>
      </c>
      <c r="BK123" s="477">
        <v>9.6944508999999994E-15</v>
      </c>
      <c r="BL123" s="477">
        <v>1.8551251E-13</v>
      </c>
      <c r="BM123" s="477">
        <v>1.0544588E-8</v>
      </c>
      <c r="BN123" s="477">
        <v>5.0268744999999997E-7</v>
      </c>
      <c r="BO123" s="477">
        <v>2.1022747E-7</v>
      </c>
      <c r="BP123" s="477">
        <v>3.0267571999999999E-7</v>
      </c>
      <c r="BQ123" s="477">
        <v>8.2828592000000004E-7</v>
      </c>
      <c r="BR123" s="477">
        <v>4.1930043999999997E-11</v>
      </c>
      <c r="BS123" s="477">
        <v>7.4484624999999998E-8</v>
      </c>
      <c r="BT123" s="477">
        <v>1.9407395E-10</v>
      </c>
      <c r="BU123" s="477">
        <v>1.6110061E-12</v>
      </c>
      <c r="BV123" s="477">
        <v>5.7397748999999998E-8</v>
      </c>
      <c r="BW123" s="532"/>
      <c r="BX123" s="277"/>
      <c r="BY123" s="483">
        <f t="shared" si="257"/>
        <v>0</v>
      </c>
      <c r="BZ123" s="483">
        <f t="shared" si="258"/>
        <v>0</v>
      </c>
      <c r="CA123" s="483">
        <f t="shared" si="259"/>
        <v>0</v>
      </c>
      <c r="CB123" s="483">
        <f t="shared" si="260"/>
        <v>0</v>
      </c>
      <c r="CC123" s="483">
        <f t="shared" si="261"/>
        <v>0</v>
      </c>
      <c r="CD123" s="483">
        <f t="shared" si="262"/>
        <v>0</v>
      </c>
      <c r="CE123" s="483">
        <f t="shared" si="263"/>
        <v>0</v>
      </c>
      <c r="CF123" s="483">
        <f t="shared" si="264"/>
        <v>0</v>
      </c>
      <c r="CG123" s="483">
        <f t="shared" si="265"/>
        <v>0</v>
      </c>
      <c r="CH123" s="483">
        <f t="shared" si="266"/>
        <v>0</v>
      </c>
      <c r="CI123" s="483">
        <f t="shared" si="267"/>
        <v>0</v>
      </c>
      <c r="CJ123" s="483">
        <f t="shared" si="268"/>
        <v>0</v>
      </c>
      <c r="CK123" s="483">
        <f t="shared" si="269"/>
        <v>0</v>
      </c>
      <c r="CL123" s="483">
        <f t="shared" si="270"/>
        <v>0</v>
      </c>
      <c r="CM123" s="483">
        <f t="shared" si="271"/>
        <v>0</v>
      </c>
      <c r="CN123" s="483"/>
      <c r="CO123" s="483"/>
      <c r="CP123" s="483">
        <f>($E123*AA123)+($F123*AR123)+($G123*BH123)</f>
        <v>0</v>
      </c>
      <c r="CQ123" s="483">
        <f t="shared" ref="CQ123:DD123" si="273">($E123*AB123)+($F123*AS123)+($G123*BI123)</f>
        <v>0</v>
      </c>
      <c r="CR123" s="483">
        <f t="shared" si="273"/>
        <v>0</v>
      </c>
      <c r="CS123" s="483">
        <f t="shared" si="273"/>
        <v>0</v>
      </c>
      <c r="CT123" s="483">
        <f t="shared" si="273"/>
        <v>0</v>
      </c>
      <c r="CU123" s="483">
        <f t="shared" si="273"/>
        <v>0</v>
      </c>
      <c r="CV123" s="483">
        <f t="shared" si="273"/>
        <v>0</v>
      </c>
      <c r="CW123" s="483">
        <f t="shared" si="273"/>
        <v>0</v>
      </c>
      <c r="CX123" s="483">
        <f t="shared" si="273"/>
        <v>0</v>
      </c>
      <c r="CY123" s="483">
        <f t="shared" si="273"/>
        <v>0</v>
      </c>
      <c r="CZ123" s="483">
        <f t="shared" si="273"/>
        <v>0</v>
      </c>
      <c r="DA123" s="483">
        <f t="shared" si="273"/>
        <v>0</v>
      </c>
      <c r="DB123" s="483">
        <f t="shared" si="273"/>
        <v>0</v>
      </c>
      <c r="DC123" s="483">
        <f t="shared" si="273"/>
        <v>0</v>
      </c>
      <c r="DD123" s="483">
        <f t="shared" si="273"/>
        <v>0</v>
      </c>
      <c r="DE123" s="483"/>
      <c r="DF123" s="484"/>
      <c r="DG123" s="483">
        <f t="shared" si="227"/>
        <v>0</v>
      </c>
      <c r="DH123" s="483">
        <f t="shared" si="228"/>
        <v>0</v>
      </c>
      <c r="DI123" s="483">
        <f t="shared" si="229"/>
        <v>0</v>
      </c>
      <c r="DJ123" s="483">
        <f t="shared" si="230"/>
        <v>0</v>
      </c>
      <c r="DK123" s="483">
        <f t="shared" si="231"/>
        <v>0</v>
      </c>
      <c r="DL123" s="483">
        <f t="shared" si="232"/>
        <v>0</v>
      </c>
      <c r="DM123" s="483">
        <f t="shared" si="233"/>
        <v>0</v>
      </c>
      <c r="DN123" s="483">
        <f t="shared" si="234"/>
        <v>0</v>
      </c>
      <c r="DO123" s="483">
        <f t="shared" si="235"/>
        <v>0</v>
      </c>
      <c r="DP123" s="483">
        <f t="shared" si="236"/>
        <v>0</v>
      </c>
      <c r="DQ123" s="483">
        <f t="shared" si="237"/>
        <v>0</v>
      </c>
      <c r="DR123" s="483">
        <f t="shared" si="238"/>
        <v>0</v>
      </c>
      <c r="DS123" s="483">
        <f t="shared" si="239"/>
        <v>0</v>
      </c>
      <c r="DT123" s="483">
        <f t="shared" si="240"/>
        <v>0</v>
      </c>
      <c r="DU123" s="483">
        <f t="shared" si="241"/>
        <v>0</v>
      </c>
    </row>
    <row r="124" spans="1:125" s="166" customFormat="1" ht="15.75" customHeight="1" x14ac:dyDescent="0.25">
      <c r="A124" s="165">
        <f>'2.Data entry'!B124</f>
        <v>0</v>
      </c>
      <c r="B124" s="303" t="str">
        <f>'2.Data entry'!C124</f>
        <v xml:space="preserve">Inorganic substance </v>
      </c>
      <c r="C124" s="165" t="str">
        <f>'2.Data entry'!E124</f>
        <v>kg</v>
      </c>
      <c r="D124" s="304">
        <f>'2.Data entry'!F124</f>
        <v>0</v>
      </c>
      <c r="E124" s="329">
        <f>'2.Data entry'!G124*$D124</f>
        <v>0</v>
      </c>
      <c r="F124" s="329">
        <f>'2.Data entry'!H124*$D124</f>
        <v>0</v>
      </c>
      <c r="G124" s="329">
        <f>'2.Data entry'!I124*$D124</f>
        <v>0</v>
      </c>
      <c r="H124" s="306"/>
      <c r="I124" s="262"/>
      <c r="J124" s="476">
        <v>6.8210126E-4</v>
      </c>
      <c r="K124" s="476">
        <v>2.2207946E-11</v>
      </c>
      <c r="L124" s="476">
        <v>3.5417795999999999E-3</v>
      </c>
      <c r="M124" s="476">
        <v>3.5890863999999999E-11</v>
      </c>
      <c r="N124" s="476">
        <v>1.9927545000000001E-10</v>
      </c>
      <c r="O124" s="476">
        <v>2.0890922000000001E-7</v>
      </c>
      <c r="P124" s="476">
        <v>1.1721737999999999E-3</v>
      </c>
      <c r="Q124" s="476">
        <v>1.0743586999999999E-6</v>
      </c>
      <c r="R124" s="476">
        <v>2.4327103000000001E-6</v>
      </c>
      <c r="S124" s="476">
        <v>4.3522577000000001E-6</v>
      </c>
      <c r="T124" s="476">
        <v>4.5582922999999999E-7</v>
      </c>
      <c r="U124" s="476">
        <v>4.9258949999999998E-7</v>
      </c>
      <c r="V124" s="476">
        <v>8.0977067999999997E-6</v>
      </c>
      <c r="W124" s="476">
        <v>6.7895711999999997E-9</v>
      </c>
      <c r="X124" s="476">
        <v>4.0218141999999999E-4</v>
      </c>
      <c r="Y124" s="307"/>
      <c r="Z124" s="308"/>
      <c r="AA124" s="478">
        <v>4.0287809999999999E-4</v>
      </c>
      <c r="AB124" s="478">
        <v>7.3969196999999999E-11</v>
      </c>
      <c r="AC124" s="478">
        <v>7.9212426999999996E-4</v>
      </c>
      <c r="AD124" s="478">
        <v>3.6139881E-13</v>
      </c>
      <c r="AE124" s="478">
        <v>3.9286556000000003E-11</v>
      </c>
      <c r="AF124" s="478">
        <v>1.0722445E-7</v>
      </c>
      <c r="AG124" s="478">
        <v>2.5670751000000001E-5</v>
      </c>
      <c r="AH124" s="478">
        <v>1.7795671E-6</v>
      </c>
      <c r="AI124" s="478">
        <v>1.7415612000000001E-6</v>
      </c>
      <c r="AJ124" s="478">
        <v>6.9247144999999996E-6</v>
      </c>
      <c r="AK124" s="478">
        <v>1.7851651E-9</v>
      </c>
      <c r="AL124" s="478">
        <v>6.2880911000000003E-7</v>
      </c>
      <c r="AM124" s="478">
        <v>-9.4778437000000004E-10</v>
      </c>
      <c r="AN124" s="478">
        <v>1.0285188E-10</v>
      </c>
      <c r="AO124" s="478">
        <v>4.0309118000000003E-6</v>
      </c>
      <c r="AR124" s="478">
        <v>2.9446275000000001E-5</v>
      </c>
      <c r="AS124" s="478">
        <v>3.4873123000000001E-12</v>
      </c>
      <c r="AT124" s="478">
        <v>8.7213490999999996E-5</v>
      </c>
      <c r="AU124" s="478">
        <v>8.8825404999999999E-13</v>
      </c>
      <c r="AV124" s="478">
        <v>3.7816655999999999E-12</v>
      </c>
      <c r="AW124" s="478">
        <v>1.3895858E-8</v>
      </c>
      <c r="AX124" s="478">
        <v>7.5636168999999998E-6</v>
      </c>
      <c r="AY124" s="478">
        <v>3.1908316E-7</v>
      </c>
      <c r="AZ124" s="478">
        <v>2.8106572999999998E-7</v>
      </c>
      <c r="BA124" s="478">
        <v>1.2174045E-6</v>
      </c>
      <c r="BB124" s="478">
        <v>1.1668398E-8</v>
      </c>
      <c r="BC124" s="478">
        <v>1.1334960999999999E-7</v>
      </c>
      <c r="BD124" s="478">
        <v>1.0609801E-7</v>
      </c>
      <c r="BE124" s="478">
        <v>4.8975052000000002E-11</v>
      </c>
      <c r="BF124" s="478">
        <v>2.5571681000000002E-6</v>
      </c>
      <c r="BH124" s="478">
        <v>8.7498471000000007E-6</v>
      </c>
      <c r="BI124" s="478">
        <v>1.4626034E-12</v>
      </c>
      <c r="BJ124" s="478">
        <v>1.8075381E-6</v>
      </c>
      <c r="BK124" s="478">
        <v>9.6944508999999994E-15</v>
      </c>
      <c r="BL124" s="478">
        <v>1.8551251E-13</v>
      </c>
      <c r="BM124" s="478">
        <v>1.0544588E-8</v>
      </c>
      <c r="BN124" s="478">
        <v>5.0268744999999997E-7</v>
      </c>
      <c r="BO124" s="478">
        <v>2.1022747E-7</v>
      </c>
      <c r="BP124" s="478">
        <v>3.0267571999999999E-7</v>
      </c>
      <c r="BQ124" s="478">
        <v>8.2828592000000004E-7</v>
      </c>
      <c r="BR124" s="478">
        <v>4.1930043999999997E-11</v>
      </c>
      <c r="BS124" s="478">
        <v>7.4484624999999998E-8</v>
      </c>
      <c r="BT124" s="478">
        <v>1.9407395E-10</v>
      </c>
      <c r="BU124" s="478">
        <v>1.6110061E-12</v>
      </c>
      <c r="BV124" s="478">
        <v>5.7397748999999998E-8</v>
      </c>
      <c r="BW124" s="533"/>
      <c r="BX124" s="262"/>
      <c r="BY124" s="336">
        <f t="shared" si="257"/>
        <v>0</v>
      </c>
      <c r="BZ124" s="336">
        <f t="shared" si="258"/>
        <v>0</v>
      </c>
      <c r="CA124" s="336">
        <f t="shared" si="259"/>
        <v>0</v>
      </c>
      <c r="CB124" s="336">
        <f t="shared" si="260"/>
        <v>0</v>
      </c>
      <c r="CC124" s="336">
        <f t="shared" si="261"/>
        <v>0</v>
      </c>
      <c r="CD124" s="336">
        <f t="shared" si="262"/>
        <v>0</v>
      </c>
      <c r="CE124" s="336">
        <f t="shared" si="263"/>
        <v>0</v>
      </c>
      <c r="CF124" s="336">
        <f t="shared" si="264"/>
        <v>0</v>
      </c>
      <c r="CG124" s="336">
        <f t="shared" si="265"/>
        <v>0</v>
      </c>
      <c r="CH124" s="336">
        <f t="shared" si="266"/>
        <v>0</v>
      </c>
      <c r="CI124" s="336">
        <f t="shared" si="267"/>
        <v>0</v>
      </c>
      <c r="CJ124" s="336">
        <f t="shared" si="268"/>
        <v>0</v>
      </c>
      <c r="CK124" s="336">
        <f t="shared" si="269"/>
        <v>0</v>
      </c>
      <c r="CL124" s="336">
        <f t="shared" si="270"/>
        <v>0</v>
      </c>
      <c r="CM124" s="336">
        <f t="shared" si="271"/>
        <v>0</v>
      </c>
      <c r="CN124" s="336"/>
      <c r="CO124" s="336"/>
      <c r="CP124" s="336">
        <f t="shared" ref="CP124:CP135" si="274">($E124*AA124)+($F124*AR124)+($G124*BH124)</f>
        <v>0</v>
      </c>
      <c r="CQ124" s="336">
        <f t="shared" ref="CQ124:CQ135" si="275">($E124*AB124)+($F124*AS124)+($G124*BI124)</f>
        <v>0</v>
      </c>
      <c r="CR124" s="336">
        <f t="shared" ref="CR124:CR135" si="276">($E124*AC124)+($F124*AT124)+($G124*BJ124)</f>
        <v>0</v>
      </c>
      <c r="CS124" s="336">
        <f t="shared" ref="CS124:CS135" si="277">($E124*AD124)+($F124*AU124)+($G124*BK124)</f>
        <v>0</v>
      </c>
      <c r="CT124" s="336">
        <f t="shared" ref="CT124:CT135" si="278">($E124*AE124)+($F124*AV124)+($G124*BL124)</f>
        <v>0</v>
      </c>
      <c r="CU124" s="336">
        <f t="shared" ref="CU124:CU135" si="279">($E124*AF124)+($F124*AW124)+($G124*BM124)</f>
        <v>0</v>
      </c>
      <c r="CV124" s="336">
        <f t="shared" ref="CV124:CV135" si="280">($E124*AG124)+($F124*AX124)+($G124*BN124)</f>
        <v>0</v>
      </c>
      <c r="CW124" s="336">
        <f t="shared" ref="CW124:CW135" si="281">($E124*AH124)+($F124*AY124)+($G124*BO124)</f>
        <v>0</v>
      </c>
      <c r="CX124" s="336">
        <f t="shared" ref="CX124:CX135" si="282">($E124*AI124)+($F124*AZ124)+($G124*BP124)</f>
        <v>0</v>
      </c>
      <c r="CY124" s="336">
        <f t="shared" ref="CY124:CY135" si="283">($E124*AJ124)+($F124*BA124)+($G124*BQ124)</f>
        <v>0</v>
      </c>
      <c r="CZ124" s="336">
        <f t="shared" ref="CZ124:CZ135" si="284">($E124*AK124)+($F124*BB124)+($G124*BR124)</f>
        <v>0</v>
      </c>
      <c r="DA124" s="336">
        <f t="shared" ref="DA124:DA135" si="285">($E124*AL124)+($F124*BC124)+($G124*BS124)</f>
        <v>0</v>
      </c>
      <c r="DB124" s="336">
        <f t="shared" ref="DB124:DB135" si="286">($E124*AM124)+($F124*BD124)+($G124*BT124)</f>
        <v>0</v>
      </c>
      <c r="DC124" s="336">
        <f t="shared" ref="DC124:DC135" si="287">($E124*AN124)+($F124*BE124)+($G124*BU124)</f>
        <v>0</v>
      </c>
      <c r="DD124" s="336">
        <f t="shared" ref="DD124:DD135" si="288">($E124*AO124)+($F124*BF124)+($G124*BV124)</f>
        <v>0</v>
      </c>
      <c r="DE124" s="336"/>
      <c r="DF124" s="480"/>
      <c r="DG124" s="336">
        <f t="shared" si="227"/>
        <v>0</v>
      </c>
      <c r="DH124" s="336">
        <f t="shared" si="228"/>
        <v>0</v>
      </c>
      <c r="DI124" s="336">
        <f t="shared" si="229"/>
        <v>0</v>
      </c>
      <c r="DJ124" s="336">
        <f t="shared" si="230"/>
        <v>0</v>
      </c>
      <c r="DK124" s="336">
        <f t="shared" si="231"/>
        <v>0</v>
      </c>
      <c r="DL124" s="336">
        <f t="shared" si="232"/>
        <v>0</v>
      </c>
      <c r="DM124" s="336">
        <f t="shared" si="233"/>
        <v>0</v>
      </c>
      <c r="DN124" s="336">
        <f t="shared" si="234"/>
        <v>0</v>
      </c>
      <c r="DO124" s="336">
        <f t="shared" si="235"/>
        <v>0</v>
      </c>
      <c r="DP124" s="336">
        <f t="shared" si="236"/>
        <v>0</v>
      </c>
      <c r="DQ124" s="336">
        <f t="shared" si="237"/>
        <v>0</v>
      </c>
      <c r="DR124" s="336">
        <f t="shared" si="238"/>
        <v>0</v>
      </c>
      <c r="DS124" s="336">
        <f t="shared" si="239"/>
        <v>0</v>
      </c>
      <c r="DT124" s="336">
        <f t="shared" si="240"/>
        <v>0</v>
      </c>
      <c r="DU124" s="336">
        <f t="shared" si="241"/>
        <v>0</v>
      </c>
    </row>
    <row r="125" spans="1:125" s="166" customFormat="1" ht="15.75" customHeight="1" x14ac:dyDescent="0.25">
      <c r="A125" s="165">
        <f>'2.Data entry'!B125</f>
        <v>0</v>
      </c>
      <c r="B125" s="303" t="str">
        <f>'2.Data entry'!C125</f>
        <v>Urea</v>
      </c>
      <c r="C125" s="165" t="str">
        <f>'2.Data entry'!E125</f>
        <v>kg</v>
      </c>
      <c r="D125" s="304">
        <f>'2.Data entry'!F125</f>
        <v>0</v>
      </c>
      <c r="E125" s="329">
        <f>'2.Data entry'!G125*$D125</f>
        <v>0</v>
      </c>
      <c r="F125" s="329">
        <f>'2.Data entry'!H125*$D125</f>
        <v>0</v>
      </c>
      <c r="G125" s="329">
        <f>'2.Data entry'!I125*$D125</f>
        <v>0</v>
      </c>
      <c r="H125" s="306"/>
      <c r="I125" s="262"/>
      <c r="J125" s="476">
        <v>1.436963</v>
      </c>
      <c r="K125" s="476">
        <v>2.2464748000000001E-7</v>
      </c>
      <c r="L125" s="476">
        <v>1.7940450999999999</v>
      </c>
      <c r="M125" s="476">
        <v>1.0039962E-8</v>
      </c>
      <c r="N125" s="476">
        <v>6.3615909999999996E-8</v>
      </c>
      <c r="O125" s="476">
        <v>6.2584612E-3</v>
      </c>
      <c r="P125" s="476">
        <v>9.5828084999999993E-2</v>
      </c>
      <c r="Q125" s="476">
        <v>7.5739616999999995E-2</v>
      </c>
      <c r="R125" s="476">
        <v>0.22900846</v>
      </c>
      <c r="S125" s="476">
        <v>1.0867519000000001</v>
      </c>
      <c r="T125" s="476">
        <v>1.2622641E-4</v>
      </c>
      <c r="U125" s="476">
        <v>0.17291503999999999</v>
      </c>
      <c r="V125" s="476">
        <v>1.0099273E-3</v>
      </c>
      <c r="W125" s="476">
        <v>1.6340970000000001E-6</v>
      </c>
      <c r="X125" s="476">
        <v>6.8325234000000002E-3</v>
      </c>
      <c r="Y125" s="307"/>
      <c r="Z125" s="308"/>
      <c r="AA125" s="478">
        <v>4.0287809999999999E-4</v>
      </c>
      <c r="AB125" s="478">
        <v>7.3969196999999999E-11</v>
      </c>
      <c r="AC125" s="478">
        <v>7.9212426999999996E-4</v>
      </c>
      <c r="AD125" s="478">
        <v>3.6139881E-13</v>
      </c>
      <c r="AE125" s="478">
        <v>3.9286556000000003E-11</v>
      </c>
      <c r="AF125" s="478">
        <v>1.0722445E-7</v>
      </c>
      <c r="AG125" s="478">
        <v>2.5670751000000001E-5</v>
      </c>
      <c r="AH125" s="478">
        <v>1.7795671E-6</v>
      </c>
      <c r="AI125" s="478">
        <v>1.7415612000000001E-6</v>
      </c>
      <c r="AJ125" s="478">
        <v>6.9247144999999996E-6</v>
      </c>
      <c r="AK125" s="478">
        <v>1.7851651E-9</v>
      </c>
      <c r="AL125" s="478">
        <v>6.2880911000000003E-7</v>
      </c>
      <c r="AM125" s="478">
        <v>-9.4778437000000004E-10</v>
      </c>
      <c r="AN125" s="478">
        <v>1.0285188E-10</v>
      </c>
      <c r="AO125" s="478">
        <v>4.0309118000000003E-6</v>
      </c>
      <c r="AR125" s="478">
        <v>2.9446275000000001E-5</v>
      </c>
      <c r="AS125" s="478">
        <v>3.4873123000000001E-12</v>
      </c>
      <c r="AT125" s="478">
        <v>8.7213490999999996E-5</v>
      </c>
      <c r="AU125" s="478">
        <v>8.8825404999999999E-13</v>
      </c>
      <c r="AV125" s="478">
        <v>3.7816655999999999E-12</v>
      </c>
      <c r="AW125" s="478">
        <v>1.3895858E-8</v>
      </c>
      <c r="AX125" s="478">
        <v>7.5636168999999998E-6</v>
      </c>
      <c r="AY125" s="478">
        <v>3.1908316E-7</v>
      </c>
      <c r="AZ125" s="478">
        <v>2.8106572999999998E-7</v>
      </c>
      <c r="BA125" s="478">
        <v>1.2174045E-6</v>
      </c>
      <c r="BB125" s="478">
        <v>1.1668398E-8</v>
      </c>
      <c r="BC125" s="478">
        <v>1.1334960999999999E-7</v>
      </c>
      <c r="BD125" s="478">
        <v>1.0609801E-7</v>
      </c>
      <c r="BE125" s="478">
        <v>4.8975052000000002E-11</v>
      </c>
      <c r="BF125" s="478">
        <v>2.5571681000000002E-6</v>
      </c>
      <c r="BH125" s="478">
        <v>8.7498471000000007E-6</v>
      </c>
      <c r="BI125" s="478">
        <v>1.4626034E-12</v>
      </c>
      <c r="BJ125" s="478">
        <v>1.8075381E-6</v>
      </c>
      <c r="BK125" s="478">
        <v>9.6944508999999994E-15</v>
      </c>
      <c r="BL125" s="478">
        <v>1.8551251E-13</v>
      </c>
      <c r="BM125" s="478">
        <v>1.0544588E-8</v>
      </c>
      <c r="BN125" s="478">
        <v>5.0268744999999997E-7</v>
      </c>
      <c r="BO125" s="478">
        <v>2.1022747E-7</v>
      </c>
      <c r="BP125" s="478">
        <v>3.0267571999999999E-7</v>
      </c>
      <c r="BQ125" s="478">
        <v>8.2828592000000004E-7</v>
      </c>
      <c r="BR125" s="478">
        <v>4.1930043999999997E-11</v>
      </c>
      <c r="BS125" s="478">
        <v>7.4484624999999998E-8</v>
      </c>
      <c r="BT125" s="478">
        <v>1.9407395E-10</v>
      </c>
      <c r="BU125" s="478">
        <v>1.6110061E-12</v>
      </c>
      <c r="BV125" s="478">
        <v>5.7397748999999998E-8</v>
      </c>
      <c r="BW125" s="533"/>
      <c r="BX125" s="262"/>
      <c r="BY125" s="336">
        <f t="shared" si="257"/>
        <v>0</v>
      </c>
      <c r="BZ125" s="336">
        <f t="shared" si="258"/>
        <v>0</v>
      </c>
      <c r="CA125" s="336">
        <f t="shared" si="259"/>
        <v>0</v>
      </c>
      <c r="CB125" s="336">
        <f t="shared" si="260"/>
        <v>0</v>
      </c>
      <c r="CC125" s="336">
        <f t="shared" si="261"/>
        <v>0</v>
      </c>
      <c r="CD125" s="336">
        <f t="shared" si="262"/>
        <v>0</v>
      </c>
      <c r="CE125" s="336">
        <f t="shared" si="263"/>
        <v>0</v>
      </c>
      <c r="CF125" s="336">
        <f t="shared" si="264"/>
        <v>0</v>
      </c>
      <c r="CG125" s="336">
        <f t="shared" si="265"/>
        <v>0</v>
      </c>
      <c r="CH125" s="336">
        <f t="shared" si="266"/>
        <v>0</v>
      </c>
      <c r="CI125" s="336">
        <f t="shared" si="267"/>
        <v>0</v>
      </c>
      <c r="CJ125" s="336">
        <f t="shared" si="268"/>
        <v>0</v>
      </c>
      <c r="CK125" s="336">
        <f t="shared" si="269"/>
        <v>0</v>
      </c>
      <c r="CL125" s="336">
        <f t="shared" si="270"/>
        <v>0</v>
      </c>
      <c r="CM125" s="336">
        <f t="shared" si="271"/>
        <v>0</v>
      </c>
      <c r="CN125" s="336"/>
      <c r="CO125" s="336"/>
      <c r="CP125" s="336">
        <f t="shared" si="274"/>
        <v>0</v>
      </c>
      <c r="CQ125" s="336">
        <f t="shared" si="275"/>
        <v>0</v>
      </c>
      <c r="CR125" s="336">
        <f t="shared" si="276"/>
        <v>0</v>
      </c>
      <c r="CS125" s="336">
        <f t="shared" si="277"/>
        <v>0</v>
      </c>
      <c r="CT125" s="336">
        <f t="shared" si="278"/>
        <v>0</v>
      </c>
      <c r="CU125" s="336">
        <f t="shared" si="279"/>
        <v>0</v>
      </c>
      <c r="CV125" s="336">
        <f t="shared" si="280"/>
        <v>0</v>
      </c>
      <c r="CW125" s="336">
        <f t="shared" si="281"/>
        <v>0</v>
      </c>
      <c r="CX125" s="336">
        <f t="shared" si="282"/>
        <v>0</v>
      </c>
      <c r="CY125" s="336">
        <f t="shared" si="283"/>
        <v>0</v>
      </c>
      <c r="CZ125" s="336">
        <f t="shared" si="284"/>
        <v>0</v>
      </c>
      <c r="DA125" s="336">
        <f t="shared" si="285"/>
        <v>0</v>
      </c>
      <c r="DB125" s="336">
        <f t="shared" si="286"/>
        <v>0</v>
      </c>
      <c r="DC125" s="336">
        <f t="shared" si="287"/>
        <v>0</v>
      </c>
      <c r="DD125" s="336">
        <f t="shared" si="288"/>
        <v>0</v>
      </c>
      <c r="DE125" s="336"/>
      <c r="DF125" s="480"/>
      <c r="DG125" s="336">
        <f t="shared" si="227"/>
        <v>0</v>
      </c>
      <c r="DH125" s="336">
        <f t="shared" si="228"/>
        <v>0</v>
      </c>
      <c r="DI125" s="336">
        <f t="shared" si="229"/>
        <v>0</v>
      </c>
      <c r="DJ125" s="336">
        <f t="shared" si="230"/>
        <v>0</v>
      </c>
      <c r="DK125" s="336">
        <f t="shared" si="231"/>
        <v>0</v>
      </c>
      <c r="DL125" s="336">
        <f t="shared" si="232"/>
        <v>0</v>
      </c>
      <c r="DM125" s="336">
        <f t="shared" si="233"/>
        <v>0</v>
      </c>
      <c r="DN125" s="336">
        <f t="shared" si="234"/>
        <v>0</v>
      </c>
      <c r="DO125" s="336">
        <f t="shared" si="235"/>
        <v>0</v>
      </c>
      <c r="DP125" s="336">
        <f t="shared" si="236"/>
        <v>0</v>
      </c>
      <c r="DQ125" s="336">
        <f t="shared" si="237"/>
        <v>0</v>
      </c>
      <c r="DR125" s="336">
        <f t="shared" si="238"/>
        <v>0</v>
      </c>
      <c r="DS125" s="336">
        <f t="shared" si="239"/>
        <v>0</v>
      </c>
      <c r="DT125" s="336">
        <f t="shared" si="240"/>
        <v>0</v>
      </c>
      <c r="DU125" s="336">
        <f t="shared" si="241"/>
        <v>0</v>
      </c>
    </row>
    <row r="126" spans="1:125" s="166" customFormat="1" ht="15.75" customHeight="1" x14ac:dyDescent="0.25">
      <c r="A126" s="165">
        <f>'2.Data entry'!B126</f>
        <v>0</v>
      </c>
      <c r="B126" s="303" t="str">
        <f>'2.Data entry'!C126</f>
        <v>Ammonium nitrate</v>
      </c>
      <c r="C126" s="165" t="str">
        <f>'2.Data entry'!E126</f>
        <v>kg</v>
      </c>
      <c r="D126" s="304">
        <f>'2.Data entry'!F126</f>
        <v>0</v>
      </c>
      <c r="E126" s="329">
        <f>'2.Data entry'!G126*$D126</f>
        <v>0</v>
      </c>
      <c r="F126" s="329">
        <f>'2.Data entry'!H126*$D126</f>
        <v>0</v>
      </c>
      <c r="G126" s="329">
        <f>'2.Data entry'!I126*$D126</f>
        <v>0</v>
      </c>
      <c r="H126" s="306"/>
      <c r="I126" s="262"/>
      <c r="J126" s="476">
        <v>2.6459731999999998</v>
      </c>
      <c r="K126" s="476">
        <v>1.4751224E-7</v>
      </c>
      <c r="L126" s="476">
        <v>1.1639911999999999</v>
      </c>
      <c r="M126" s="476">
        <v>4.2213688000000003E-9</v>
      </c>
      <c r="N126" s="476">
        <v>3.9098995999999997E-8</v>
      </c>
      <c r="O126" s="476">
        <v>4.7072243E-3</v>
      </c>
      <c r="P126" s="476">
        <v>3.5404228000000003E-2</v>
      </c>
      <c r="Q126" s="476">
        <v>6.1219219999999998E-2</v>
      </c>
      <c r="R126" s="476">
        <v>0.18003617</v>
      </c>
      <c r="S126" s="476">
        <v>0.85442446999999999</v>
      </c>
      <c r="T126" s="476">
        <v>4.9131817000000003E-5</v>
      </c>
      <c r="U126" s="476">
        <v>0.13314124999999999</v>
      </c>
      <c r="V126" s="476">
        <v>7.5599307999999995E-4</v>
      </c>
      <c r="W126" s="476">
        <v>1.0376705E-6</v>
      </c>
      <c r="X126" s="476">
        <v>3.0348312000000001E-3</v>
      </c>
      <c r="Y126" s="307"/>
      <c r="Z126" s="308"/>
      <c r="AA126" s="478">
        <v>4.0287809999999999E-4</v>
      </c>
      <c r="AB126" s="478">
        <v>7.3969196999999999E-11</v>
      </c>
      <c r="AC126" s="478">
        <v>7.9212426999999996E-4</v>
      </c>
      <c r="AD126" s="478">
        <v>3.6139881E-13</v>
      </c>
      <c r="AE126" s="478">
        <v>3.9286556000000003E-11</v>
      </c>
      <c r="AF126" s="478">
        <v>1.0722445E-7</v>
      </c>
      <c r="AG126" s="478">
        <v>2.5670751000000001E-5</v>
      </c>
      <c r="AH126" s="478">
        <v>1.7795671E-6</v>
      </c>
      <c r="AI126" s="478">
        <v>1.7415612000000001E-6</v>
      </c>
      <c r="AJ126" s="478">
        <v>6.9247144999999996E-6</v>
      </c>
      <c r="AK126" s="478">
        <v>1.7851651E-9</v>
      </c>
      <c r="AL126" s="478">
        <v>6.2880911000000003E-7</v>
      </c>
      <c r="AM126" s="478">
        <v>-9.4778437000000004E-10</v>
      </c>
      <c r="AN126" s="478">
        <v>1.0285188E-10</v>
      </c>
      <c r="AO126" s="478">
        <v>4.0309118000000003E-6</v>
      </c>
      <c r="AR126" s="478">
        <v>2.9446275000000001E-5</v>
      </c>
      <c r="AS126" s="478">
        <v>3.4873123000000001E-12</v>
      </c>
      <c r="AT126" s="478">
        <v>8.7213490999999996E-5</v>
      </c>
      <c r="AU126" s="478">
        <v>8.8825404999999999E-13</v>
      </c>
      <c r="AV126" s="478">
        <v>3.7816655999999999E-12</v>
      </c>
      <c r="AW126" s="478">
        <v>1.3895858E-8</v>
      </c>
      <c r="AX126" s="478">
        <v>7.5636168999999998E-6</v>
      </c>
      <c r="AY126" s="478">
        <v>3.1908316E-7</v>
      </c>
      <c r="AZ126" s="478">
        <v>2.8106572999999998E-7</v>
      </c>
      <c r="BA126" s="478">
        <v>1.2174045E-6</v>
      </c>
      <c r="BB126" s="478">
        <v>1.1668398E-8</v>
      </c>
      <c r="BC126" s="478">
        <v>1.1334960999999999E-7</v>
      </c>
      <c r="BD126" s="478">
        <v>1.0609801E-7</v>
      </c>
      <c r="BE126" s="478">
        <v>4.8975052000000002E-11</v>
      </c>
      <c r="BF126" s="478">
        <v>2.5571681000000002E-6</v>
      </c>
      <c r="BH126" s="478">
        <v>8.7498471000000007E-6</v>
      </c>
      <c r="BI126" s="478">
        <v>1.4626034E-12</v>
      </c>
      <c r="BJ126" s="478">
        <v>1.8075381E-6</v>
      </c>
      <c r="BK126" s="478">
        <v>9.6944508999999994E-15</v>
      </c>
      <c r="BL126" s="478">
        <v>1.8551251E-13</v>
      </c>
      <c r="BM126" s="478">
        <v>1.0544588E-8</v>
      </c>
      <c r="BN126" s="478">
        <v>5.0268744999999997E-7</v>
      </c>
      <c r="BO126" s="478">
        <v>2.1022747E-7</v>
      </c>
      <c r="BP126" s="478">
        <v>3.0267571999999999E-7</v>
      </c>
      <c r="BQ126" s="478">
        <v>8.2828592000000004E-7</v>
      </c>
      <c r="BR126" s="478">
        <v>4.1930043999999997E-11</v>
      </c>
      <c r="BS126" s="478">
        <v>7.4484624999999998E-8</v>
      </c>
      <c r="BT126" s="478">
        <v>1.9407395E-10</v>
      </c>
      <c r="BU126" s="478">
        <v>1.6110061E-12</v>
      </c>
      <c r="BV126" s="478">
        <v>5.7397748999999998E-8</v>
      </c>
      <c r="BW126" s="533"/>
      <c r="BX126" s="262"/>
      <c r="BY126" s="336">
        <f t="shared" si="257"/>
        <v>0</v>
      </c>
      <c r="BZ126" s="336">
        <f t="shared" si="258"/>
        <v>0</v>
      </c>
      <c r="CA126" s="336">
        <f t="shared" si="259"/>
        <v>0</v>
      </c>
      <c r="CB126" s="336">
        <f t="shared" si="260"/>
        <v>0</v>
      </c>
      <c r="CC126" s="336">
        <f t="shared" si="261"/>
        <v>0</v>
      </c>
      <c r="CD126" s="336">
        <f t="shared" si="262"/>
        <v>0</v>
      </c>
      <c r="CE126" s="336">
        <f t="shared" si="263"/>
        <v>0</v>
      </c>
      <c r="CF126" s="336">
        <f t="shared" si="264"/>
        <v>0</v>
      </c>
      <c r="CG126" s="336">
        <f t="shared" si="265"/>
        <v>0</v>
      </c>
      <c r="CH126" s="336">
        <f t="shared" si="266"/>
        <v>0</v>
      </c>
      <c r="CI126" s="336">
        <f t="shared" si="267"/>
        <v>0</v>
      </c>
      <c r="CJ126" s="336">
        <f t="shared" si="268"/>
        <v>0</v>
      </c>
      <c r="CK126" s="336">
        <f t="shared" si="269"/>
        <v>0</v>
      </c>
      <c r="CL126" s="336">
        <f t="shared" si="270"/>
        <v>0</v>
      </c>
      <c r="CM126" s="336">
        <f t="shared" si="271"/>
        <v>0</v>
      </c>
      <c r="CN126" s="336"/>
      <c r="CO126" s="336"/>
      <c r="CP126" s="336">
        <f t="shared" si="274"/>
        <v>0</v>
      </c>
      <c r="CQ126" s="336">
        <f t="shared" si="275"/>
        <v>0</v>
      </c>
      <c r="CR126" s="336">
        <f t="shared" si="276"/>
        <v>0</v>
      </c>
      <c r="CS126" s="336">
        <f t="shared" si="277"/>
        <v>0</v>
      </c>
      <c r="CT126" s="336">
        <f t="shared" si="278"/>
        <v>0</v>
      </c>
      <c r="CU126" s="336">
        <f t="shared" si="279"/>
        <v>0</v>
      </c>
      <c r="CV126" s="336">
        <f t="shared" si="280"/>
        <v>0</v>
      </c>
      <c r="CW126" s="336">
        <f t="shared" si="281"/>
        <v>0</v>
      </c>
      <c r="CX126" s="336">
        <f t="shared" si="282"/>
        <v>0</v>
      </c>
      <c r="CY126" s="336">
        <f t="shared" si="283"/>
        <v>0</v>
      </c>
      <c r="CZ126" s="336">
        <f t="shared" si="284"/>
        <v>0</v>
      </c>
      <c r="DA126" s="336">
        <f t="shared" si="285"/>
        <v>0</v>
      </c>
      <c r="DB126" s="336">
        <f t="shared" si="286"/>
        <v>0</v>
      </c>
      <c r="DC126" s="336">
        <f t="shared" si="287"/>
        <v>0</v>
      </c>
      <c r="DD126" s="336">
        <f t="shared" si="288"/>
        <v>0</v>
      </c>
      <c r="DE126" s="336"/>
      <c r="DF126" s="480"/>
      <c r="DG126" s="336">
        <f t="shared" si="227"/>
        <v>0</v>
      </c>
      <c r="DH126" s="336">
        <f t="shared" si="228"/>
        <v>0</v>
      </c>
      <c r="DI126" s="336">
        <f t="shared" si="229"/>
        <v>0</v>
      </c>
      <c r="DJ126" s="336">
        <f t="shared" si="230"/>
        <v>0</v>
      </c>
      <c r="DK126" s="336">
        <f t="shared" si="231"/>
        <v>0</v>
      </c>
      <c r="DL126" s="336">
        <f t="shared" si="232"/>
        <v>0</v>
      </c>
      <c r="DM126" s="336">
        <f t="shared" si="233"/>
        <v>0</v>
      </c>
      <c r="DN126" s="336">
        <f t="shared" si="234"/>
        <v>0</v>
      </c>
      <c r="DO126" s="336">
        <f t="shared" si="235"/>
        <v>0</v>
      </c>
      <c r="DP126" s="336">
        <f t="shared" si="236"/>
        <v>0</v>
      </c>
      <c r="DQ126" s="336">
        <f t="shared" si="237"/>
        <v>0</v>
      </c>
      <c r="DR126" s="336">
        <f t="shared" si="238"/>
        <v>0</v>
      </c>
      <c r="DS126" s="336">
        <f t="shared" si="239"/>
        <v>0</v>
      </c>
      <c r="DT126" s="336">
        <f t="shared" si="240"/>
        <v>0</v>
      </c>
      <c r="DU126" s="336">
        <f t="shared" si="241"/>
        <v>0</v>
      </c>
    </row>
    <row r="127" spans="1:125" s="166" customFormat="1" ht="15.75" customHeight="1" x14ac:dyDescent="0.25">
      <c r="A127" s="165">
        <f>'2.Data entry'!B127</f>
        <v>0</v>
      </c>
      <c r="B127" s="303" t="str">
        <f>'2.Data entry'!C127</f>
        <v>Organic fertilizer</v>
      </c>
      <c r="C127" s="165" t="str">
        <f>'2.Data entry'!E127</f>
        <v>kg</v>
      </c>
      <c r="D127" s="304">
        <f>'2.Data entry'!F127</f>
        <v>0</v>
      </c>
      <c r="E127" s="329">
        <f>'2.Data entry'!G127*$D127</f>
        <v>0</v>
      </c>
      <c r="F127" s="329">
        <f>'2.Data entry'!H127*$D127</f>
        <v>0</v>
      </c>
      <c r="G127" s="329">
        <f>'2.Data entry'!I127*$D127</f>
        <v>0</v>
      </c>
      <c r="H127" s="306"/>
      <c r="I127" s="262"/>
      <c r="J127" s="476">
        <v>3.8716118000000001E-2</v>
      </c>
      <c r="K127" s="476">
        <v>4.4722043000000001E-9</v>
      </c>
      <c r="L127" s="476">
        <v>2.7872307999999998E-2</v>
      </c>
      <c r="M127" s="476">
        <v>2.7981230999999999E-10</v>
      </c>
      <c r="N127" s="476">
        <v>1.5676075E-9</v>
      </c>
      <c r="O127" s="476">
        <v>2.7996559000000002E-6</v>
      </c>
      <c r="P127" s="476">
        <v>8.9268669000000002E-3</v>
      </c>
      <c r="Q127" s="476">
        <v>6.3129820999999997E-5</v>
      </c>
      <c r="R127" s="476">
        <v>5.9579393999999998E-5</v>
      </c>
      <c r="S127" s="476">
        <v>2.0372684E-4</v>
      </c>
      <c r="T127" s="476">
        <v>3.5253412999999998E-6</v>
      </c>
      <c r="U127" s="476">
        <v>1.9339524999999998E-5</v>
      </c>
      <c r="V127" s="476">
        <v>6.1328011000000003E-5</v>
      </c>
      <c r="W127" s="476">
        <v>5.6330770000000003E-8</v>
      </c>
      <c r="X127" s="476">
        <v>0.22511844</v>
      </c>
      <c r="Y127" s="307"/>
      <c r="Z127" s="308"/>
      <c r="AA127" s="478">
        <v>4.0287809999999999E-4</v>
      </c>
      <c r="AB127" s="478">
        <v>7.3969196999999999E-11</v>
      </c>
      <c r="AC127" s="478">
        <v>7.9212426999999996E-4</v>
      </c>
      <c r="AD127" s="478">
        <v>3.6139881E-13</v>
      </c>
      <c r="AE127" s="478">
        <v>3.9286556000000003E-11</v>
      </c>
      <c r="AF127" s="478">
        <v>1.0722445E-7</v>
      </c>
      <c r="AG127" s="478">
        <v>2.5670751000000001E-5</v>
      </c>
      <c r="AH127" s="478">
        <v>1.7795671E-6</v>
      </c>
      <c r="AI127" s="478">
        <v>1.7415612000000001E-6</v>
      </c>
      <c r="AJ127" s="478">
        <v>6.9247144999999996E-6</v>
      </c>
      <c r="AK127" s="478">
        <v>1.7851651E-9</v>
      </c>
      <c r="AL127" s="478">
        <v>6.2880911000000003E-7</v>
      </c>
      <c r="AM127" s="478">
        <v>-9.4778437000000004E-10</v>
      </c>
      <c r="AN127" s="478">
        <v>1.0285188E-10</v>
      </c>
      <c r="AO127" s="478">
        <v>4.0309118000000003E-6</v>
      </c>
      <c r="AR127" s="478">
        <v>2.9446275000000001E-5</v>
      </c>
      <c r="AS127" s="478">
        <v>3.4873123000000001E-12</v>
      </c>
      <c r="AT127" s="478">
        <v>8.7213490999999996E-5</v>
      </c>
      <c r="AU127" s="478">
        <v>8.8825404999999999E-13</v>
      </c>
      <c r="AV127" s="478">
        <v>3.7816655999999999E-12</v>
      </c>
      <c r="AW127" s="478">
        <v>1.3895858E-8</v>
      </c>
      <c r="AX127" s="478">
        <v>7.5636168999999998E-6</v>
      </c>
      <c r="AY127" s="478">
        <v>3.1908316E-7</v>
      </c>
      <c r="AZ127" s="478">
        <v>2.8106572999999998E-7</v>
      </c>
      <c r="BA127" s="478">
        <v>1.2174045E-6</v>
      </c>
      <c r="BB127" s="478">
        <v>1.1668398E-8</v>
      </c>
      <c r="BC127" s="478">
        <v>1.1334960999999999E-7</v>
      </c>
      <c r="BD127" s="478">
        <v>1.0609801E-7</v>
      </c>
      <c r="BE127" s="478">
        <v>4.8975052000000002E-11</v>
      </c>
      <c r="BF127" s="478">
        <v>2.5571681000000002E-6</v>
      </c>
      <c r="BH127" s="478">
        <v>8.7498471000000007E-6</v>
      </c>
      <c r="BI127" s="478">
        <v>1.4626034E-12</v>
      </c>
      <c r="BJ127" s="478">
        <v>1.8075381E-6</v>
      </c>
      <c r="BK127" s="478">
        <v>9.6944508999999994E-15</v>
      </c>
      <c r="BL127" s="478">
        <v>1.8551251E-13</v>
      </c>
      <c r="BM127" s="478">
        <v>1.0544588E-8</v>
      </c>
      <c r="BN127" s="478">
        <v>5.0268744999999997E-7</v>
      </c>
      <c r="BO127" s="478">
        <v>2.1022747E-7</v>
      </c>
      <c r="BP127" s="478">
        <v>3.0267571999999999E-7</v>
      </c>
      <c r="BQ127" s="478">
        <v>8.2828592000000004E-7</v>
      </c>
      <c r="BR127" s="478">
        <v>4.1930043999999997E-11</v>
      </c>
      <c r="BS127" s="478">
        <v>7.4484624999999998E-8</v>
      </c>
      <c r="BT127" s="478">
        <v>1.9407395E-10</v>
      </c>
      <c r="BU127" s="478">
        <v>1.6110061E-12</v>
      </c>
      <c r="BV127" s="478">
        <v>5.7397748999999998E-8</v>
      </c>
      <c r="BW127" s="533"/>
      <c r="BX127" s="262"/>
      <c r="BY127" s="336">
        <f t="shared" si="257"/>
        <v>0</v>
      </c>
      <c r="BZ127" s="336">
        <f t="shared" si="258"/>
        <v>0</v>
      </c>
      <c r="CA127" s="336">
        <f t="shared" si="259"/>
        <v>0</v>
      </c>
      <c r="CB127" s="336">
        <f t="shared" si="260"/>
        <v>0</v>
      </c>
      <c r="CC127" s="336">
        <f t="shared" si="261"/>
        <v>0</v>
      </c>
      <c r="CD127" s="336">
        <f t="shared" si="262"/>
        <v>0</v>
      </c>
      <c r="CE127" s="336">
        <f t="shared" si="263"/>
        <v>0</v>
      </c>
      <c r="CF127" s="336">
        <f t="shared" si="264"/>
        <v>0</v>
      </c>
      <c r="CG127" s="336">
        <f t="shared" si="265"/>
        <v>0</v>
      </c>
      <c r="CH127" s="336">
        <f t="shared" si="266"/>
        <v>0</v>
      </c>
      <c r="CI127" s="336">
        <f t="shared" si="267"/>
        <v>0</v>
      </c>
      <c r="CJ127" s="336">
        <f t="shared" si="268"/>
        <v>0</v>
      </c>
      <c r="CK127" s="336">
        <f t="shared" si="269"/>
        <v>0</v>
      </c>
      <c r="CL127" s="336">
        <f t="shared" si="270"/>
        <v>0</v>
      </c>
      <c r="CM127" s="336">
        <f t="shared" si="271"/>
        <v>0</v>
      </c>
      <c r="CN127" s="336"/>
      <c r="CO127" s="336"/>
      <c r="CP127" s="336">
        <f t="shared" si="274"/>
        <v>0</v>
      </c>
      <c r="CQ127" s="336">
        <f t="shared" si="275"/>
        <v>0</v>
      </c>
      <c r="CR127" s="336">
        <f t="shared" si="276"/>
        <v>0</v>
      </c>
      <c r="CS127" s="336">
        <f t="shared" si="277"/>
        <v>0</v>
      </c>
      <c r="CT127" s="336">
        <f t="shared" si="278"/>
        <v>0</v>
      </c>
      <c r="CU127" s="336">
        <f t="shared" si="279"/>
        <v>0</v>
      </c>
      <c r="CV127" s="336">
        <f t="shared" si="280"/>
        <v>0</v>
      </c>
      <c r="CW127" s="336">
        <f t="shared" si="281"/>
        <v>0</v>
      </c>
      <c r="CX127" s="336">
        <f t="shared" si="282"/>
        <v>0</v>
      </c>
      <c r="CY127" s="336">
        <f t="shared" si="283"/>
        <v>0</v>
      </c>
      <c r="CZ127" s="336">
        <f t="shared" si="284"/>
        <v>0</v>
      </c>
      <c r="DA127" s="336">
        <f t="shared" si="285"/>
        <v>0</v>
      </c>
      <c r="DB127" s="336">
        <f t="shared" si="286"/>
        <v>0</v>
      </c>
      <c r="DC127" s="336">
        <f t="shared" si="287"/>
        <v>0</v>
      </c>
      <c r="DD127" s="336">
        <f t="shared" si="288"/>
        <v>0</v>
      </c>
      <c r="DE127" s="336"/>
      <c r="DF127" s="480"/>
      <c r="DG127" s="336">
        <f t="shared" si="227"/>
        <v>0</v>
      </c>
      <c r="DH127" s="336">
        <f t="shared" si="228"/>
        <v>0</v>
      </c>
      <c r="DI127" s="336">
        <f t="shared" si="229"/>
        <v>0</v>
      </c>
      <c r="DJ127" s="336">
        <f t="shared" si="230"/>
        <v>0</v>
      </c>
      <c r="DK127" s="336">
        <f t="shared" si="231"/>
        <v>0</v>
      </c>
      <c r="DL127" s="336">
        <f t="shared" si="232"/>
        <v>0</v>
      </c>
      <c r="DM127" s="336">
        <f t="shared" si="233"/>
        <v>0</v>
      </c>
      <c r="DN127" s="336">
        <f t="shared" si="234"/>
        <v>0</v>
      </c>
      <c r="DO127" s="336">
        <f t="shared" si="235"/>
        <v>0</v>
      </c>
      <c r="DP127" s="336">
        <f t="shared" si="236"/>
        <v>0</v>
      </c>
      <c r="DQ127" s="336">
        <f t="shared" si="237"/>
        <v>0</v>
      </c>
      <c r="DR127" s="336">
        <f t="shared" si="238"/>
        <v>0</v>
      </c>
      <c r="DS127" s="336">
        <f t="shared" si="239"/>
        <v>0</v>
      </c>
      <c r="DT127" s="336">
        <f t="shared" si="240"/>
        <v>0</v>
      </c>
      <c r="DU127" s="336">
        <f t="shared" si="241"/>
        <v>0</v>
      </c>
    </row>
    <row r="128" spans="1:125" s="166" customFormat="1" ht="15.75" customHeight="1" x14ac:dyDescent="0.25">
      <c r="A128" s="165">
        <f>'2.Data entry'!B128</f>
        <v>0</v>
      </c>
      <c r="B128" s="303" t="str">
        <f>'2.Data entry'!C128</f>
        <v>Inorganic fertilizer</v>
      </c>
      <c r="C128" s="165" t="str">
        <f>'2.Data entry'!E128</f>
        <v>kg</v>
      </c>
      <c r="D128" s="304">
        <f>'2.Data entry'!F128</f>
        <v>0</v>
      </c>
      <c r="E128" s="329">
        <f>'2.Data entry'!G128*$D128</f>
        <v>0</v>
      </c>
      <c r="F128" s="329">
        <f>'2.Data entry'!H128*$D128</f>
        <v>0</v>
      </c>
      <c r="G128" s="329">
        <f>'2.Data entry'!I128*$D128</f>
        <v>0</v>
      </c>
      <c r="H128" s="306"/>
      <c r="I128" s="262"/>
      <c r="J128" s="476">
        <v>1.2874052</v>
      </c>
      <c r="K128" s="476">
        <v>1.4134096999999999E-7</v>
      </c>
      <c r="L128" s="476">
        <v>2.2180906</v>
      </c>
      <c r="M128" s="476">
        <v>1.6127211000000001E-8</v>
      </c>
      <c r="N128" s="476">
        <v>1.2685753E-7</v>
      </c>
      <c r="O128" s="476">
        <v>2.3608464999999999E-3</v>
      </c>
      <c r="P128" s="476">
        <v>9.5616677999999997E-2</v>
      </c>
      <c r="Q128" s="476">
        <v>3.4574659000000001E-2</v>
      </c>
      <c r="R128" s="476">
        <v>0.10716924999999999</v>
      </c>
      <c r="S128" s="476">
        <v>0.48467336</v>
      </c>
      <c r="T128" s="476">
        <v>1.0251095999999999E-2</v>
      </c>
      <c r="U128" s="476">
        <v>7.5905278000000007E-2</v>
      </c>
      <c r="V128" s="476">
        <v>3.1523151999999998E-3</v>
      </c>
      <c r="W128" s="476">
        <v>9.0059668999999996E-6</v>
      </c>
      <c r="X128" s="476">
        <v>1.0557711999999999</v>
      </c>
      <c r="Y128" s="307"/>
      <c r="Z128" s="308"/>
      <c r="AA128" s="478">
        <v>4.0287809999999999E-4</v>
      </c>
      <c r="AB128" s="478">
        <v>7.3969196999999999E-11</v>
      </c>
      <c r="AC128" s="478">
        <v>7.9212426999999996E-4</v>
      </c>
      <c r="AD128" s="478">
        <v>3.6139881E-13</v>
      </c>
      <c r="AE128" s="478">
        <v>3.9286556000000003E-11</v>
      </c>
      <c r="AF128" s="478">
        <v>1.0722445E-7</v>
      </c>
      <c r="AG128" s="478">
        <v>2.5670751000000001E-5</v>
      </c>
      <c r="AH128" s="478">
        <v>1.7795671E-6</v>
      </c>
      <c r="AI128" s="478">
        <v>1.7415612000000001E-6</v>
      </c>
      <c r="AJ128" s="478">
        <v>6.9247144999999996E-6</v>
      </c>
      <c r="AK128" s="478">
        <v>1.7851651E-9</v>
      </c>
      <c r="AL128" s="478">
        <v>6.2880911000000003E-7</v>
      </c>
      <c r="AM128" s="478">
        <v>-9.4778437000000004E-10</v>
      </c>
      <c r="AN128" s="478">
        <v>1.0285188E-10</v>
      </c>
      <c r="AO128" s="478">
        <v>4.0309118000000003E-6</v>
      </c>
      <c r="AR128" s="478">
        <v>2.9446275000000001E-5</v>
      </c>
      <c r="AS128" s="478">
        <v>3.4873123000000001E-12</v>
      </c>
      <c r="AT128" s="478">
        <v>8.7213490999999996E-5</v>
      </c>
      <c r="AU128" s="478">
        <v>8.8825404999999999E-13</v>
      </c>
      <c r="AV128" s="478">
        <v>3.7816655999999999E-12</v>
      </c>
      <c r="AW128" s="478">
        <v>1.3895858E-8</v>
      </c>
      <c r="AX128" s="478">
        <v>7.5636168999999998E-6</v>
      </c>
      <c r="AY128" s="478">
        <v>3.1908316E-7</v>
      </c>
      <c r="AZ128" s="478">
        <v>2.8106572999999998E-7</v>
      </c>
      <c r="BA128" s="478">
        <v>1.2174045E-6</v>
      </c>
      <c r="BB128" s="478">
        <v>1.1668398E-8</v>
      </c>
      <c r="BC128" s="478">
        <v>1.1334960999999999E-7</v>
      </c>
      <c r="BD128" s="478">
        <v>1.0609801E-7</v>
      </c>
      <c r="BE128" s="478">
        <v>4.8975052000000002E-11</v>
      </c>
      <c r="BF128" s="478">
        <v>2.5571681000000002E-6</v>
      </c>
      <c r="BH128" s="478">
        <v>8.7498471000000007E-6</v>
      </c>
      <c r="BI128" s="478">
        <v>1.4626034E-12</v>
      </c>
      <c r="BJ128" s="478">
        <v>1.8075381E-6</v>
      </c>
      <c r="BK128" s="478">
        <v>9.6944508999999994E-15</v>
      </c>
      <c r="BL128" s="478">
        <v>1.8551251E-13</v>
      </c>
      <c r="BM128" s="478">
        <v>1.0544588E-8</v>
      </c>
      <c r="BN128" s="478">
        <v>5.0268744999999997E-7</v>
      </c>
      <c r="BO128" s="478">
        <v>2.1022747E-7</v>
      </c>
      <c r="BP128" s="478">
        <v>3.0267571999999999E-7</v>
      </c>
      <c r="BQ128" s="478">
        <v>8.2828592000000004E-7</v>
      </c>
      <c r="BR128" s="478">
        <v>4.1930043999999997E-11</v>
      </c>
      <c r="BS128" s="478">
        <v>7.4484624999999998E-8</v>
      </c>
      <c r="BT128" s="478">
        <v>1.9407395E-10</v>
      </c>
      <c r="BU128" s="478">
        <v>1.6110061E-12</v>
      </c>
      <c r="BV128" s="478">
        <v>5.7397748999999998E-8</v>
      </c>
      <c r="BW128" s="533"/>
      <c r="BX128" s="262"/>
      <c r="BY128" s="336">
        <f t="shared" si="257"/>
        <v>0</v>
      </c>
      <c r="BZ128" s="336">
        <f t="shared" si="258"/>
        <v>0</v>
      </c>
      <c r="CA128" s="336">
        <f t="shared" si="259"/>
        <v>0</v>
      </c>
      <c r="CB128" s="336">
        <f t="shared" si="260"/>
        <v>0</v>
      </c>
      <c r="CC128" s="336">
        <f t="shared" si="261"/>
        <v>0</v>
      </c>
      <c r="CD128" s="336">
        <f t="shared" si="262"/>
        <v>0</v>
      </c>
      <c r="CE128" s="336">
        <f t="shared" si="263"/>
        <v>0</v>
      </c>
      <c r="CF128" s="336">
        <f t="shared" si="264"/>
        <v>0</v>
      </c>
      <c r="CG128" s="336">
        <f t="shared" si="265"/>
        <v>0</v>
      </c>
      <c r="CH128" s="336">
        <f t="shared" si="266"/>
        <v>0</v>
      </c>
      <c r="CI128" s="336">
        <f t="shared" si="267"/>
        <v>0</v>
      </c>
      <c r="CJ128" s="336">
        <f t="shared" si="268"/>
        <v>0</v>
      </c>
      <c r="CK128" s="336">
        <f t="shared" si="269"/>
        <v>0</v>
      </c>
      <c r="CL128" s="336">
        <f t="shared" si="270"/>
        <v>0</v>
      </c>
      <c r="CM128" s="336">
        <f t="shared" si="271"/>
        <v>0</v>
      </c>
      <c r="CN128" s="336"/>
      <c r="CO128" s="336"/>
      <c r="CP128" s="336">
        <f t="shared" si="274"/>
        <v>0</v>
      </c>
      <c r="CQ128" s="336">
        <f t="shared" si="275"/>
        <v>0</v>
      </c>
      <c r="CR128" s="336">
        <f t="shared" si="276"/>
        <v>0</v>
      </c>
      <c r="CS128" s="336">
        <f t="shared" si="277"/>
        <v>0</v>
      </c>
      <c r="CT128" s="336">
        <f t="shared" si="278"/>
        <v>0</v>
      </c>
      <c r="CU128" s="336">
        <f t="shared" si="279"/>
        <v>0</v>
      </c>
      <c r="CV128" s="336">
        <f t="shared" si="280"/>
        <v>0</v>
      </c>
      <c r="CW128" s="336">
        <f t="shared" si="281"/>
        <v>0</v>
      </c>
      <c r="CX128" s="336">
        <f t="shared" si="282"/>
        <v>0</v>
      </c>
      <c r="CY128" s="336">
        <f t="shared" si="283"/>
        <v>0</v>
      </c>
      <c r="CZ128" s="336">
        <f t="shared" si="284"/>
        <v>0</v>
      </c>
      <c r="DA128" s="336">
        <f t="shared" si="285"/>
        <v>0</v>
      </c>
      <c r="DB128" s="336">
        <f t="shared" si="286"/>
        <v>0</v>
      </c>
      <c r="DC128" s="336">
        <f t="shared" si="287"/>
        <v>0</v>
      </c>
      <c r="DD128" s="336">
        <f t="shared" si="288"/>
        <v>0</v>
      </c>
      <c r="DE128" s="336"/>
      <c r="DF128" s="480"/>
      <c r="DG128" s="336">
        <f t="shared" si="227"/>
        <v>0</v>
      </c>
      <c r="DH128" s="336">
        <f t="shared" si="228"/>
        <v>0</v>
      </c>
      <c r="DI128" s="336">
        <f t="shared" si="229"/>
        <v>0</v>
      </c>
      <c r="DJ128" s="336">
        <f t="shared" si="230"/>
        <v>0</v>
      </c>
      <c r="DK128" s="336">
        <f t="shared" si="231"/>
        <v>0</v>
      </c>
      <c r="DL128" s="336">
        <f t="shared" si="232"/>
        <v>0</v>
      </c>
      <c r="DM128" s="336">
        <f t="shared" si="233"/>
        <v>0</v>
      </c>
      <c r="DN128" s="336">
        <f t="shared" si="234"/>
        <v>0</v>
      </c>
      <c r="DO128" s="336">
        <f t="shared" si="235"/>
        <v>0</v>
      </c>
      <c r="DP128" s="336">
        <f t="shared" si="236"/>
        <v>0</v>
      </c>
      <c r="DQ128" s="336">
        <f t="shared" si="237"/>
        <v>0</v>
      </c>
      <c r="DR128" s="336">
        <f t="shared" si="238"/>
        <v>0</v>
      </c>
      <c r="DS128" s="336">
        <f t="shared" si="239"/>
        <v>0</v>
      </c>
      <c r="DT128" s="336">
        <f t="shared" si="240"/>
        <v>0</v>
      </c>
      <c r="DU128" s="336">
        <f t="shared" si="241"/>
        <v>0</v>
      </c>
    </row>
    <row r="129" spans="1:125" s="166" customFormat="1" x14ac:dyDescent="0.25">
      <c r="A129" s="165">
        <f>'2.Data entry'!B129</f>
        <v>0</v>
      </c>
      <c r="B129" s="303" t="str">
        <f>'2.Data entry'!C129</f>
        <v>Fungicide</v>
      </c>
      <c r="C129" s="165" t="str">
        <f>'2.Data entry'!E129</f>
        <v>kg</v>
      </c>
      <c r="D129" s="304">
        <f>'2.Data entry'!F129</f>
        <v>0</v>
      </c>
      <c r="E129" s="329">
        <f>'2.Data entry'!G129*$D129</f>
        <v>0</v>
      </c>
      <c r="F129" s="329">
        <f>'2.Data entry'!H129*$D129</f>
        <v>0</v>
      </c>
      <c r="G129" s="329">
        <f>'2.Data entry'!I129*$D129</f>
        <v>0</v>
      </c>
      <c r="H129" s="306"/>
      <c r="I129" s="262"/>
      <c r="J129" s="476">
        <v>10.077037000000001</v>
      </c>
      <c r="K129" s="476">
        <v>5.7078633000000003E-6</v>
      </c>
      <c r="L129" s="476">
        <v>148.36076</v>
      </c>
      <c r="M129" s="476">
        <v>3.4901214999999999E-7</v>
      </c>
      <c r="N129" s="476">
        <v>3.2435015999999998E-6</v>
      </c>
      <c r="O129" s="476">
        <v>4.5478699000000003E-3</v>
      </c>
      <c r="P129" s="476">
        <v>2.6695115999999999</v>
      </c>
      <c r="Q129" s="476">
        <v>2.3413910999999999E-2</v>
      </c>
      <c r="R129" s="476">
        <v>5.7192874999999997E-2</v>
      </c>
      <c r="S129" s="476">
        <v>7.3448789E-2</v>
      </c>
      <c r="T129" s="476">
        <v>5.282101E-3</v>
      </c>
      <c r="U129" s="476">
        <v>3.7540613E-2</v>
      </c>
      <c r="V129" s="476">
        <v>7.7287458000000003E-2</v>
      </c>
      <c r="W129" s="476">
        <v>1.9895055000000001E-4</v>
      </c>
      <c r="X129" s="476">
        <v>0.40025281000000001</v>
      </c>
      <c r="Y129" s="307"/>
      <c r="Z129" s="308"/>
      <c r="AA129" s="478">
        <v>4.0287809999999999E-4</v>
      </c>
      <c r="AB129" s="478">
        <v>7.3969196999999999E-11</v>
      </c>
      <c r="AC129" s="478">
        <v>7.9212426999999996E-4</v>
      </c>
      <c r="AD129" s="478">
        <v>3.6139881E-13</v>
      </c>
      <c r="AE129" s="478">
        <v>3.9286556000000003E-11</v>
      </c>
      <c r="AF129" s="478">
        <v>1.0722445E-7</v>
      </c>
      <c r="AG129" s="478">
        <v>2.5670751000000001E-5</v>
      </c>
      <c r="AH129" s="478">
        <v>1.7795671E-6</v>
      </c>
      <c r="AI129" s="478">
        <v>1.7415612000000001E-6</v>
      </c>
      <c r="AJ129" s="478">
        <v>6.9247144999999996E-6</v>
      </c>
      <c r="AK129" s="478">
        <v>1.7851651E-9</v>
      </c>
      <c r="AL129" s="478">
        <v>6.2880911000000003E-7</v>
      </c>
      <c r="AM129" s="478">
        <v>-9.4778437000000004E-10</v>
      </c>
      <c r="AN129" s="478">
        <v>1.0285188E-10</v>
      </c>
      <c r="AO129" s="478">
        <v>4.0309118000000003E-6</v>
      </c>
      <c r="AR129" s="478">
        <v>2.9446275000000001E-5</v>
      </c>
      <c r="AS129" s="478">
        <v>3.4873123000000001E-12</v>
      </c>
      <c r="AT129" s="478">
        <v>8.7213490999999996E-5</v>
      </c>
      <c r="AU129" s="478">
        <v>8.8825404999999999E-13</v>
      </c>
      <c r="AV129" s="478">
        <v>3.7816655999999999E-12</v>
      </c>
      <c r="AW129" s="478">
        <v>1.3895858E-8</v>
      </c>
      <c r="AX129" s="478">
        <v>7.5636168999999998E-6</v>
      </c>
      <c r="AY129" s="478">
        <v>3.1908316E-7</v>
      </c>
      <c r="AZ129" s="478">
        <v>2.8106572999999998E-7</v>
      </c>
      <c r="BA129" s="478">
        <v>1.2174045E-6</v>
      </c>
      <c r="BB129" s="478">
        <v>1.1668398E-8</v>
      </c>
      <c r="BC129" s="478">
        <v>1.1334960999999999E-7</v>
      </c>
      <c r="BD129" s="478">
        <v>1.0609801E-7</v>
      </c>
      <c r="BE129" s="478">
        <v>4.8975052000000002E-11</v>
      </c>
      <c r="BF129" s="478">
        <v>2.5571681000000002E-6</v>
      </c>
      <c r="BH129" s="478">
        <v>8.7498471000000007E-6</v>
      </c>
      <c r="BI129" s="478">
        <v>1.4626034E-12</v>
      </c>
      <c r="BJ129" s="478">
        <v>1.8075381E-6</v>
      </c>
      <c r="BK129" s="478">
        <v>9.6944508999999994E-15</v>
      </c>
      <c r="BL129" s="478">
        <v>1.8551251E-13</v>
      </c>
      <c r="BM129" s="478">
        <v>1.0544588E-8</v>
      </c>
      <c r="BN129" s="478">
        <v>5.0268744999999997E-7</v>
      </c>
      <c r="BO129" s="478">
        <v>2.1022747E-7</v>
      </c>
      <c r="BP129" s="478">
        <v>3.0267571999999999E-7</v>
      </c>
      <c r="BQ129" s="478">
        <v>8.2828592000000004E-7</v>
      </c>
      <c r="BR129" s="478">
        <v>4.1930043999999997E-11</v>
      </c>
      <c r="BS129" s="478">
        <v>7.4484624999999998E-8</v>
      </c>
      <c r="BT129" s="478">
        <v>1.9407395E-10</v>
      </c>
      <c r="BU129" s="478">
        <v>1.6110061E-12</v>
      </c>
      <c r="BV129" s="478">
        <v>5.7397748999999998E-8</v>
      </c>
      <c r="BW129" s="533"/>
      <c r="BX129" s="262"/>
      <c r="BY129" s="336">
        <f t="shared" si="257"/>
        <v>0</v>
      </c>
      <c r="BZ129" s="336">
        <f t="shared" si="258"/>
        <v>0</v>
      </c>
      <c r="CA129" s="336">
        <f t="shared" si="259"/>
        <v>0</v>
      </c>
      <c r="CB129" s="336">
        <f t="shared" si="260"/>
        <v>0</v>
      </c>
      <c r="CC129" s="336">
        <f t="shared" si="261"/>
        <v>0</v>
      </c>
      <c r="CD129" s="336">
        <f t="shared" si="262"/>
        <v>0</v>
      </c>
      <c r="CE129" s="336">
        <f t="shared" si="263"/>
        <v>0</v>
      </c>
      <c r="CF129" s="336">
        <f t="shared" si="264"/>
        <v>0</v>
      </c>
      <c r="CG129" s="336">
        <f t="shared" si="265"/>
        <v>0</v>
      </c>
      <c r="CH129" s="336">
        <f t="shared" si="266"/>
        <v>0</v>
      </c>
      <c r="CI129" s="336">
        <f t="shared" si="267"/>
        <v>0</v>
      </c>
      <c r="CJ129" s="336">
        <f t="shared" si="268"/>
        <v>0</v>
      </c>
      <c r="CK129" s="336">
        <f t="shared" si="269"/>
        <v>0</v>
      </c>
      <c r="CL129" s="336">
        <f t="shared" si="270"/>
        <v>0</v>
      </c>
      <c r="CM129" s="336">
        <f t="shared" si="271"/>
        <v>0</v>
      </c>
      <c r="CN129" s="336"/>
      <c r="CO129" s="336"/>
      <c r="CP129" s="336">
        <f t="shared" si="274"/>
        <v>0</v>
      </c>
      <c r="CQ129" s="336">
        <f t="shared" si="275"/>
        <v>0</v>
      </c>
      <c r="CR129" s="336">
        <f t="shared" si="276"/>
        <v>0</v>
      </c>
      <c r="CS129" s="336">
        <f t="shared" si="277"/>
        <v>0</v>
      </c>
      <c r="CT129" s="336">
        <f t="shared" si="278"/>
        <v>0</v>
      </c>
      <c r="CU129" s="336">
        <f t="shared" si="279"/>
        <v>0</v>
      </c>
      <c r="CV129" s="336">
        <f t="shared" si="280"/>
        <v>0</v>
      </c>
      <c r="CW129" s="336">
        <f t="shared" si="281"/>
        <v>0</v>
      </c>
      <c r="CX129" s="336">
        <f t="shared" si="282"/>
        <v>0</v>
      </c>
      <c r="CY129" s="336">
        <f t="shared" si="283"/>
        <v>0</v>
      </c>
      <c r="CZ129" s="336">
        <f t="shared" si="284"/>
        <v>0</v>
      </c>
      <c r="DA129" s="336">
        <f t="shared" si="285"/>
        <v>0</v>
      </c>
      <c r="DB129" s="336">
        <f t="shared" si="286"/>
        <v>0</v>
      </c>
      <c r="DC129" s="336">
        <f t="shared" si="287"/>
        <v>0</v>
      </c>
      <c r="DD129" s="336">
        <f t="shared" si="288"/>
        <v>0</v>
      </c>
      <c r="DE129" s="336"/>
      <c r="DF129" s="480"/>
      <c r="DG129" s="336">
        <f t="shared" si="227"/>
        <v>0</v>
      </c>
      <c r="DH129" s="336">
        <f t="shared" si="228"/>
        <v>0</v>
      </c>
      <c r="DI129" s="336">
        <f t="shared" si="229"/>
        <v>0</v>
      </c>
      <c r="DJ129" s="336">
        <f t="shared" si="230"/>
        <v>0</v>
      </c>
      <c r="DK129" s="336">
        <f t="shared" si="231"/>
        <v>0</v>
      </c>
      <c r="DL129" s="336">
        <f t="shared" si="232"/>
        <v>0</v>
      </c>
      <c r="DM129" s="336">
        <f t="shared" si="233"/>
        <v>0</v>
      </c>
      <c r="DN129" s="336">
        <f t="shared" si="234"/>
        <v>0</v>
      </c>
      <c r="DO129" s="336">
        <f t="shared" si="235"/>
        <v>0</v>
      </c>
      <c r="DP129" s="336">
        <f t="shared" si="236"/>
        <v>0</v>
      </c>
      <c r="DQ129" s="336">
        <f t="shared" si="237"/>
        <v>0</v>
      </c>
      <c r="DR129" s="336">
        <f t="shared" si="238"/>
        <v>0</v>
      </c>
      <c r="DS129" s="336">
        <f t="shared" si="239"/>
        <v>0</v>
      </c>
      <c r="DT129" s="336">
        <f t="shared" si="240"/>
        <v>0</v>
      </c>
      <c r="DU129" s="336">
        <f t="shared" si="241"/>
        <v>0</v>
      </c>
    </row>
    <row r="130" spans="1:125" s="166" customFormat="1" x14ac:dyDescent="0.25">
      <c r="A130" s="165">
        <f>'2.Data entry'!B130</f>
        <v>0</v>
      </c>
      <c r="B130" s="303" t="str">
        <f>'2.Data entry'!C130</f>
        <v>Growth regulator</v>
      </c>
      <c r="C130" s="165" t="str">
        <f>'2.Data entry'!E130</f>
        <v>kg</v>
      </c>
      <c r="D130" s="304">
        <f>'2.Data entry'!F130</f>
        <v>0</v>
      </c>
      <c r="E130" s="329">
        <f>'2.Data entry'!G130*$D130</f>
        <v>0</v>
      </c>
      <c r="F130" s="329">
        <f>'2.Data entry'!H130*$D130</f>
        <v>0</v>
      </c>
      <c r="G130" s="329">
        <f>'2.Data entry'!I130*$D130</f>
        <v>0</v>
      </c>
      <c r="H130" s="306"/>
      <c r="I130" s="262"/>
      <c r="J130" s="476">
        <v>1.4581161</v>
      </c>
      <c r="K130" s="476">
        <v>5.5851110000000001E-10</v>
      </c>
      <c r="L130" s="476">
        <v>1.4252912</v>
      </c>
      <c r="M130" s="476">
        <v>2.3310900000000001E-8</v>
      </c>
      <c r="N130" s="476">
        <v>1.2819737999999999E-8</v>
      </c>
      <c r="O130" s="476">
        <v>5.1657552999999996E-4</v>
      </c>
      <c r="P130" s="476">
        <v>2.0301984000000001E-4</v>
      </c>
      <c r="Q130" s="476">
        <v>4.7040175000000002E-3</v>
      </c>
      <c r="R130" s="476">
        <v>4.6301175000000002E-3</v>
      </c>
      <c r="S130" s="476">
        <v>9.6984175000000006E-3</v>
      </c>
      <c r="T130" s="476">
        <v>1.0193452E-5</v>
      </c>
      <c r="U130" s="476">
        <v>8.8966895999999999E-4</v>
      </c>
      <c r="V130" s="476">
        <v>1.8730317000000001E-3</v>
      </c>
      <c r="W130" s="476">
        <v>1.0813009E-6</v>
      </c>
      <c r="X130" s="476">
        <v>4.3585960000000002E-4</v>
      </c>
      <c r="Y130" s="307"/>
      <c r="Z130" s="308"/>
      <c r="AA130" s="476">
        <v>4.0287809999999999E-4</v>
      </c>
      <c r="AB130" s="476">
        <v>7.3969196999999999E-11</v>
      </c>
      <c r="AC130" s="476">
        <v>7.9212426999999996E-4</v>
      </c>
      <c r="AD130" s="476">
        <v>3.6139881E-13</v>
      </c>
      <c r="AE130" s="476">
        <v>3.9286556000000003E-11</v>
      </c>
      <c r="AF130" s="476">
        <v>1.0722445E-7</v>
      </c>
      <c r="AG130" s="476">
        <v>2.5670751000000001E-5</v>
      </c>
      <c r="AH130" s="476">
        <v>1.7795671E-6</v>
      </c>
      <c r="AI130" s="476">
        <v>1.7415612000000001E-6</v>
      </c>
      <c r="AJ130" s="476">
        <v>6.9247144999999996E-6</v>
      </c>
      <c r="AK130" s="476">
        <v>1.7851651E-9</v>
      </c>
      <c r="AL130" s="476">
        <v>6.2880911000000003E-7</v>
      </c>
      <c r="AM130" s="476">
        <v>-9.4778437000000004E-10</v>
      </c>
      <c r="AN130" s="476">
        <v>1.0285188E-10</v>
      </c>
      <c r="AO130" s="476">
        <v>4.0309118000000003E-6</v>
      </c>
      <c r="AR130" s="476">
        <v>2.9446275000000001E-5</v>
      </c>
      <c r="AS130" s="476">
        <v>3.4873123000000001E-12</v>
      </c>
      <c r="AT130" s="476">
        <v>8.7213490999999996E-5</v>
      </c>
      <c r="AU130" s="476">
        <v>8.8825404999999999E-13</v>
      </c>
      <c r="AV130" s="476">
        <v>3.7816655999999999E-12</v>
      </c>
      <c r="AW130" s="476">
        <v>1.3895858E-8</v>
      </c>
      <c r="AX130" s="476">
        <v>7.5636168999999998E-6</v>
      </c>
      <c r="AY130" s="476">
        <v>3.1908316E-7</v>
      </c>
      <c r="AZ130" s="476">
        <v>2.8106572999999998E-7</v>
      </c>
      <c r="BA130" s="476">
        <v>1.2174045E-6</v>
      </c>
      <c r="BB130" s="476">
        <v>1.1668398E-8</v>
      </c>
      <c r="BC130" s="476">
        <v>1.1334960999999999E-7</v>
      </c>
      <c r="BD130" s="476">
        <v>1.0609801E-7</v>
      </c>
      <c r="BE130" s="476">
        <v>4.8975052000000002E-11</v>
      </c>
      <c r="BF130" s="476">
        <v>2.5571681000000002E-6</v>
      </c>
      <c r="BH130" s="476">
        <v>8.7498471000000007E-6</v>
      </c>
      <c r="BI130" s="476">
        <v>1.4626034E-12</v>
      </c>
      <c r="BJ130" s="476">
        <v>1.8075381E-6</v>
      </c>
      <c r="BK130" s="476">
        <v>9.6944508999999994E-15</v>
      </c>
      <c r="BL130" s="476">
        <v>1.8551251E-13</v>
      </c>
      <c r="BM130" s="476">
        <v>1.0544588E-8</v>
      </c>
      <c r="BN130" s="476">
        <v>5.0268744999999997E-7</v>
      </c>
      <c r="BO130" s="476">
        <v>2.1022747E-7</v>
      </c>
      <c r="BP130" s="476">
        <v>3.0267571999999999E-7</v>
      </c>
      <c r="BQ130" s="476">
        <v>8.2828592000000004E-7</v>
      </c>
      <c r="BR130" s="476">
        <v>4.1930043999999997E-11</v>
      </c>
      <c r="BS130" s="476">
        <v>7.4484624999999998E-8</v>
      </c>
      <c r="BT130" s="476">
        <v>1.9407395E-10</v>
      </c>
      <c r="BU130" s="476">
        <v>1.6110061E-12</v>
      </c>
      <c r="BV130" s="476">
        <v>5.7397748999999998E-8</v>
      </c>
      <c r="BX130" s="262"/>
      <c r="BY130" s="336">
        <f t="shared" si="257"/>
        <v>0</v>
      </c>
      <c r="BZ130" s="336">
        <f t="shared" si="258"/>
        <v>0</v>
      </c>
      <c r="CA130" s="336">
        <f t="shared" si="259"/>
        <v>0</v>
      </c>
      <c r="CB130" s="336">
        <f t="shared" si="260"/>
        <v>0</v>
      </c>
      <c r="CC130" s="336">
        <f t="shared" si="261"/>
        <v>0</v>
      </c>
      <c r="CD130" s="336">
        <f t="shared" si="262"/>
        <v>0</v>
      </c>
      <c r="CE130" s="336">
        <f t="shared" si="263"/>
        <v>0</v>
      </c>
      <c r="CF130" s="336">
        <f t="shared" si="264"/>
        <v>0</v>
      </c>
      <c r="CG130" s="336">
        <f t="shared" si="265"/>
        <v>0</v>
      </c>
      <c r="CH130" s="336">
        <f t="shared" si="266"/>
        <v>0</v>
      </c>
      <c r="CI130" s="336">
        <f t="shared" si="267"/>
        <v>0</v>
      </c>
      <c r="CJ130" s="336">
        <f t="shared" si="268"/>
        <v>0</v>
      </c>
      <c r="CK130" s="336">
        <f t="shared" si="269"/>
        <v>0</v>
      </c>
      <c r="CL130" s="336">
        <f t="shared" si="270"/>
        <v>0</v>
      </c>
      <c r="CM130" s="336">
        <f t="shared" si="271"/>
        <v>0</v>
      </c>
      <c r="CN130" s="336"/>
      <c r="CO130" s="336"/>
      <c r="CP130" s="336">
        <f t="shared" si="274"/>
        <v>0</v>
      </c>
      <c r="CQ130" s="336">
        <f t="shared" si="275"/>
        <v>0</v>
      </c>
      <c r="CR130" s="336">
        <f t="shared" si="276"/>
        <v>0</v>
      </c>
      <c r="CS130" s="336">
        <f t="shared" si="277"/>
        <v>0</v>
      </c>
      <c r="CT130" s="336">
        <f t="shared" si="278"/>
        <v>0</v>
      </c>
      <c r="CU130" s="336">
        <f t="shared" si="279"/>
        <v>0</v>
      </c>
      <c r="CV130" s="336">
        <f t="shared" si="280"/>
        <v>0</v>
      </c>
      <c r="CW130" s="336">
        <f t="shared" si="281"/>
        <v>0</v>
      </c>
      <c r="CX130" s="336">
        <f t="shared" si="282"/>
        <v>0</v>
      </c>
      <c r="CY130" s="336">
        <f t="shared" si="283"/>
        <v>0</v>
      </c>
      <c r="CZ130" s="336">
        <f t="shared" si="284"/>
        <v>0</v>
      </c>
      <c r="DA130" s="336">
        <f t="shared" si="285"/>
        <v>0</v>
      </c>
      <c r="DB130" s="336">
        <f t="shared" si="286"/>
        <v>0</v>
      </c>
      <c r="DC130" s="336">
        <f t="shared" si="287"/>
        <v>0</v>
      </c>
      <c r="DD130" s="336">
        <f t="shared" si="288"/>
        <v>0</v>
      </c>
      <c r="DE130" s="336"/>
      <c r="DF130" s="480"/>
      <c r="DG130" s="336">
        <f t="shared" si="227"/>
        <v>0</v>
      </c>
      <c r="DH130" s="336">
        <f t="shared" si="228"/>
        <v>0</v>
      </c>
      <c r="DI130" s="336">
        <f t="shared" si="229"/>
        <v>0</v>
      </c>
      <c r="DJ130" s="336">
        <f t="shared" si="230"/>
        <v>0</v>
      </c>
      <c r="DK130" s="336">
        <f t="shared" si="231"/>
        <v>0</v>
      </c>
      <c r="DL130" s="336">
        <f t="shared" si="232"/>
        <v>0</v>
      </c>
      <c r="DM130" s="336">
        <f t="shared" si="233"/>
        <v>0</v>
      </c>
      <c r="DN130" s="336">
        <f t="shared" si="234"/>
        <v>0</v>
      </c>
      <c r="DO130" s="336">
        <f t="shared" si="235"/>
        <v>0</v>
      </c>
      <c r="DP130" s="336">
        <f t="shared" si="236"/>
        <v>0</v>
      </c>
      <c r="DQ130" s="336">
        <f t="shared" si="237"/>
        <v>0</v>
      </c>
      <c r="DR130" s="336">
        <f t="shared" si="238"/>
        <v>0</v>
      </c>
      <c r="DS130" s="336">
        <f t="shared" si="239"/>
        <v>0</v>
      </c>
      <c r="DT130" s="336">
        <f t="shared" si="240"/>
        <v>0</v>
      </c>
      <c r="DU130" s="336">
        <f t="shared" si="241"/>
        <v>0</v>
      </c>
    </row>
    <row r="131" spans="1:125" s="166" customFormat="1" x14ac:dyDescent="0.25">
      <c r="A131" s="165">
        <f>'2.Data entry'!B131</f>
        <v>0</v>
      </c>
      <c r="B131" s="303" t="str">
        <f>'2.Data entry'!C131</f>
        <v>Herbicide</v>
      </c>
      <c r="C131" s="165" t="str">
        <f>'2.Data entry'!E131</f>
        <v>kg</v>
      </c>
      <c r="D131" s="304">
        <f>'2.Data entry'!F131</f>
        <v>0</v>
      </c>
      <c r="E131" s="329">
        <f>'2.Data entry'!G131*$D131</f>
        <v>0</v>
      </c>
      <c r="F131" s="329">
        <f>'2.Data entry'!H131*$D131</f>
        <v>0</v>
      </c>
      <c r="G131" s="329">
        <f>'2.Data entry'!I131*$D131</f>
        <v>0</v>
      </c>
      <c r="H131" s="306"/>
      <c r="I131" s="262"/>
      <c r="J131" s="476">
        <v>9.6715891999999997</v>
      </c>
      <c r="K131" s="476">
        <v>3.0033294999999999E-5</v>
      </c>
      <c r="L131" s="476">
        <v>87.184228000000004</v>
      </c>
      <c r="M131" s="476">
        <v>3.681801E-7</v>
      </c>
      <c r="N131" s="476">
        <v>2.2572679E-6</v>
      </c>
      <c r="O131" s="476">
        <v>8.078567E-3</v>
      </c>
      <c r="P131" s="476">
        <v>3.0690645999999999</v>
      </c>
      <c r="Q131" s="476">
        <v>3.8732207999999997E-2</v>
      </c>
      <c r="R131" s="476">
        <v>0.13901648999999999</v>
      </c>
      <c r="S131" s="476">
        <v>0.11932268</v>
      </c>
      <c r="T131" s="476">
        <v>4.1771279999999996E-3</v>
      </c>
      <c r="U131" s="476">
        <v>2.4692088000000001E-2</v>
      </c>
      <c r="V131" s="476">
        <v>9.8431545999999995E-2</v>
      </c>
      <c r="W131" s="476">
        <v>2.2664859E-4</v>
      </c>
      <c r="X131" s="476">
        <v>0.28721921</v>
      </c>
      <c r="Y131" s="307"/>
      <c r="Z131" s="308"/>
      <c r="AA131" s="476">
        <v>4.0287809999999999E-4</v>
      </c>
      <c r="AB131" s="476">
        <v>7.3969196999999999E-11</v>
      </c>
      <c r="AC131" s="476">
        <v>7.9212426999999996E-4</v>
      </c>
      <c r="AD131" s="476">
        <v>3.6139881E-13</v>
      </c>
      <c r="AE131" s="476">
        <v>3.9286556000000003E-11</v>
      </c>
      <c r="AF131" s="476">
        <v>1.0722445E-7</v>
      </c>
      <c r="AG131" s="476">
        <v>2.5670751000000001E-5</v>
      </c>
      <c r="AH131" s="476">
        <v>1.7795671E-6</v>
      </c>
      <c r="AI131" s="476">
        <v>1.7415612000000001E-6</v>
      </c>
      <c r="AJ131" s="476">
        <v>6.9247144999999996E-6</v>
      </c>
      <c r="AK131" s="476">
        <v>1.7851651E-9</v>
      </c>
      <c r="AL131" s="476">
        <v>6.2880911000000003E-7</v>
      </c>
      <c r="AM131" s="476">
        <v>-9.4778437000000004E-10</v>
      </c>
      <c r="AN131" s="476">
        <v>1.0285188E-10</v>
      </c>
      <c r="AO131" s="476">
        <v>4.0309118000000003E-6</v>
      </c>
      <c r="AR131" s="476">
        <v>2.9446275000000001E-5</v>
      </c>
      <c r="AS131" s="476">
        <v>3.4873123000000001E-12</v>
      </c>
      <c r="AT131" s="476">
        <v>8.7213490999999996E-5</v>
      </c>
      <c r="AU131" s="476">
        <v>8.8825404999999999E-13</v>
      </c>
      <c r="AV131" s="476">
        <v>3.7816655999999999E-12</v>
      </c>
      <c r="AW131" s="476">
        <v>1.3895858E-8</v>
      </c>
      <c r="AX131" s="476">
        <v>7.5636168999999998E-6</v>
      </c>
      <c r="AY131" s="476">
        <v>3.1908316E-7</v>
      </c>
      <c r="AZ131" s="476">
        <v>2.8106572999999998E-7</v>
      </c>
      <c r="BA131" s="476">
        <v>1.2174045E-6</v>
      </c>
      <c r="BB131" s="476">
        <v>1.1668398E-8</v>
      </c>
      <c r="BC131" s="476">
        <v>1.1334960999999999E-7</v>
      </c>
      <c r="BD131" s="476">
        <v>1.0609801E-7</v>
      </c>
      <c r="BE131" s="476">
        <v>4.8975052000000002E-11</v>
      </c>
      <c r="BF131" s="476">
        <v>2.5571681000000002E-6</v>
      </c>
      <c r="BH131" s="476">
        <v>8.7498471000000007E-6</v>
      </c>
      <c r="BI131" s="476">
        <v>1.4626034E-12</v>
      </c>
      <c r="BJ131" s="476">
        <v>1.8075381E-6</v>
      </c>
      <c r="BK131" s="476">
        <v>9.6944508999999994E-15</v>
      </c>
      <c r="BL131" s="476">
        <v>1.8551251E-13</v>
      </c>
      <c r="BM131" s="476">
        <v>1.0544588E-8</v>
      </c>
      <c r="BN131" s="476">
        <v>5.0268744999999997E-7</v>
      </c>
      <c r="BO131" s="476">
        <v>2.1022747E-7</v>
      </c>
      <c r="BP131" s="476">
        <v>3.0267571999999999E-7</v>
      </c>
      <c r="BQ131" s="476">
        <v>8.2828592000000004E-7</v>
      </c>
      <c r="BR131" s="476">
        <v>4.1930043999999997E-11</v>
      </c>
      <c r="BS131" s="476">
        <v>7.4484624999999998E-8</v>
      </c>
      <c r="BT131" s="476">
        <v>1.9407395E-10</v>
      </c>
      <c r="BU131" s="476">
        <v>1.6110061E-12</v>
      </c>
      <c r="BV131" s="476">
        <v>5.7397748999999998E-8</v>
      </c>
      <c r="BX131" s="262"/>
      <c r="BY131" s="336">
        <f t="shared" si="257"/>
        <v>0</v>
      </c>
      <c r="BZ131" s="336">
        <f t="shared" si="258"/>
        <v>0</v>
      </c>
      <c r="CA131" s="336">
        <f t="shared" si="259"/>
        <v>0</v>
      </c>
      <c r="CB131" s="336">
        <f t="shared" si="260"/>
        <v>0</v>
      </c>
      <c r="CC131" s="336">
        <f t="shared" si="261"/>
        <v>0</v>
      </c>
      <c r="CD131" s="336">
        <f t="shared" si="262"/>
        <v>0</v>
      </c>
      <c r="CE131" s="336">
        <f t="shared" si="263"/>
        <v>0</v>
      </c>
      <c r="CF131" s="336">
        <f t="shared" si="264"/>
        <v>0</v>
      </c>
      <c r="CG131" s="336">
        <f t="shared" si="265"/>
        <v>0</v>
      </c>
      <c r="CH131" s="336">
        <f t="shared" si="266"/>
        <v>0</v>
      </c>
      <c r="CI131" s="336">
        <f t="shared" si="267"/>
        <v>0</v>
      </c>
      <c r="CJ131" s="336">
        <f t="shared" si="268"/>
        <v>0</v>
      </c>
      <c r="CK131" s="336">
        <f t="shared" si="269"/>
        <v>0</v>
      </c>
      <c r="CL131" s="336">
        <f t="shared" si="270"/>
        <v>0</v>
      </c>
      <c r="CM131" s="336">
        <f t="shared" si="271"/>
        <v>0</v>
      </c>
      <c r="CN131" s="336"/>
      <c r="CO131" s="336"/>
      <c r="CP131" s="336">
        <f t="shared" si="274"/>
        <v>0</v>
      </c>
      <c r="CQ131" s="336">
        <f t="shared" si="275"/>
        <v>0</v>
      </c>
      <c r="CR131" s="336">
        <f t="shared" si="276"/>
        <v>0</v>
      </c>
      <c r="CS131" s="336">
        <f t="shared" si="277"/>
        <v>0</v>
      </c>
      <c r="CT131" s="336">
        <f t="shared" si="278"/>
        <v>0</v>
      </c>
      <c r="CU131" s="336">
        <f t="shared" si="279"/>
        <v>0</v>
      </c>
      <c r="CV131" s="336">
        <f t="shared" si="280"/>
        <v>0</v>
      </c>
      <c r="CW131" s="336">
        <f t="shared" si="281"/>
        <v>0</v>
      </c>
      <c r="CX131" s="336">
        <f t="shared" si="282"/>
        <v>0</v>
      </c>
      <c r="CY131" s="336">
        <f t="shared" si="283"/>
        <v>0</v>
      </c>
      <c r="CZ131" s="336">
        <f t="shared" si="284"/>
        <v>0</v>
      </c>
      <c r="DA131" s="336">
        <f t="shared" si="285"/>
        <v>0</v>
      </c>
      <c r="DB131" s="336">
        <f t="shared" si="286"/>
        <v>0</v>
      </c>
      <c r="DC131" s="336">
        <f t="shared" si="287"/>
        <v>0</v>
      </c>
      <c r="DD131" s="336">
        <f t="shared" si="288"/>
        <v>0</v>
      </c>
      <c r="DE131" s="336"/>
      <c r="DF131" s="480"/>
      <c r="DG131" s="336">
        <f t="shared" si="227"/>
        <v>0</v>
      </c>
      <c r="DH131" s="336">
        <f t="shared" si="228"/>
        <v>0</v>
      </c>
      <c r="DI131" s="336">
        <f t="shared" si="229"/>
        <v>0</v>
      </c>
      <c r="DJ131" s="336">
        <f t="shared" si="230"/>
        <v>0</v>
      </c>
      <c r="DK131" s="336">
        <f t="shared" si="231"/>
        <v>0</v>
      </c>
      <c r="DL131" s="336">
        <f t="shared" si="232"/>
        <v>0</v>
      </c>
      <c r="DM131" s="336">
        <f t="shared" si="233"/>
        <v>0</v>
      </c>
      <c r="DN131" s="336">
        <f t="shared" si="234"/>
        <v>0</v>
      </c>
      <c r="DO131" s="336">
        <f t="shared" si="235"/>
        <v>0</v>
      </c>
      <c r="DP131" s="336">
        <f t="shared" si="236"/>
        <v>0</v>
      </c>
      <c r="DQ131" s="336">
        <f t="shared" si="237"/>
        <v>0</v>
      </c>
      <c r="DR131" s="336">
        <f t="shared" si="238"/>
        <v>0</v>
      </c>
      <c r="DS131" s="336">
        <f t="shared" si="239"/>
        <v>0</v>
      </c>
      <c r="DT131" s="336">
        <f t="shared" si="240"/>
        <v>0</v>
      </c>
      <c r="DU131" s="336">
        <f t="shared" si="241"/>
        <v>0</v>
      </c>
    </row>
    <row r="132" spans="1:125" s="166" customFormat="1" x14ac:dyDescent="0.25">
      <c r="A132" s="165">
        <f>'2.Data entry'!B132</f>
        <v>0</v>
      </c>
      <c r="B132" s="303" t="str">
        <f>'2.Data entry'!C132</f>
        <v>Insecticide</v>
      </c>
      <c r="C132" s="165" t="str">
        <f>'2.Data entry'!E132</f>
        <v>kg</v>
      </c>
      <c r="D132" s="304">
        <f>'2.Data entry'!F132</f>
        <v>0</v>
      </c>
      <c r="E132" s="329">
        <f>'2.Data entry'!G132*$D132</f>
        <v>0</v>
      </c>
      <c r="F132" s="329">
        <f>'2.Data entry'!H132*$D132</f>
        <v>0</v>
      </c>
      <c r="G132" s="329">
        <f>'2.Data entry'!I132*$D132</f>
        <v>0</v>
      </c>
      <c r="H132" s="306"/>
      <c r="I132" s="262"/>
      <c r="J132" s="476">
        <v>16.172089</v>
      </c>
      <c r="K132" s="476">
        <v>2.3338941E-6</v>
      </c>
      <c r="L132" s="476">
        <v>67.287443999999994</v>
      </c>
      <c r="M132" s="476">
        <v>7.0791197000000004E-7</v>
      </c>
      <c r="N132" s="476">
        <v>3.2961727E-6</v>
      </c>
      <c r="O132" s="476">
        <v>8.7403033000000002E-3</v>
      </c>
      <c r="P132" s="476">
        <v>6.5665408000000003</v>
      </c>
      <c r="Q132" s="476">
        <v>4.0904761999999997E-2</v>
      </c>
      <c r="R132" s="476">
        <v>0.12520099000000001</v>
      </c>
      <c r="S132" s="476">
        <v>0.12733924999999999</v>
      </c>
      <c r="T132" s="476">
        <v>1.8119652999999999E-2</v>
      </c>
      <c r="U132" s="476">
        <v>1.9664543E-2</v>
      </c>
      <c r="V132" s="476">
        <v>0.11779233</v>
      </c>
      <c r="W132" s="476">
        <v>4.2810686999999998E-4</v>
      </c>
      <c r="X132" s="476">
        <v>0.83112381000000002</v>
      </c>
      <c r="Y132" s="307"/>
      <c r="Z132" s="308"/>
      <c r="AA132" s="476">
        <v>4.0287809999999999E-4</v>
      </c>
      <c r="AB132" s="476">
        <v>7.3969196999999999E-11</v>
      </c>
      <c r="AC132" s="476">
        <v>7.9212426999999996E-4</v>
      </c>
      <c r="AD132" s="476">
        <v>3.6139881E-13</v>
      </c>
      <c r="AE132" s="476">
        <v>3.9286556000000003E-11</v>
      </c>
      <c r="AF132" s="476">
        <v>1.0722445E-7</v>
      </c>
      <c r="AG132" s="476">
        <v>2.5670751000000001E-5</v>
      </c>
      <c r="AH132" s="476">
        <v>1.7795671E-6</v>
      </c>
      <c r="AI132" s="476">
        <v>1.7415612000000001E-6</v>
      </c>
      <c r="AJ132" s="476">
        <v>6.9247144999999996E-6</v>
      </c>
      <c r="AK132" s="476">
        <v>1.7851651E-9</v>
      </c>
      <c r="AL132" s="476">
        <v>6.2880911000000003E-7</v>
      </c>
      <c r="AM132" s="476">
        <v>-9.4778437000000004E-10</v>
      </c>
      <c r="AN132" s="476">
        <v>1.0285188E-10</v>
      </c>
      <c r="AO132" s="476">
        <v>4.0309118000000003E-6</v>
      </c>
      <c r="AR132" s="476">
        <v>2.9446275000000001E-5</v>
      </c>
      <c r="AS132" s="476">
        <v>3.4873123000000001E-12</v>
      </c>
      <c r="AT132" s="476">
        <v>8.7213490999999996E-5</v>
      </c>
      <c r="AU132" s="476">
        <v>8.8825404999999999E-13</v>
      </c>
      <c r="AV132" s="476">
        <v>3.7816655999999999E-12</v>
      </c>
      <c r="AW132" s="476">
        <v>1.3895858E-8</v>
      </c>
      <c r="AX132" s="476">
        <v>7.5636168999999998E-6</v>
      </c>
      <c r="AY132" s="476">
        <v>3.1908316E-7</v>
      </c>
      <c r="AZ132" s="476">
        <v>2.8106572999999998E-7</v>
      </c>
      <c r="BA132" s="476">
        <v>1.2174045E-6</v>
      </c>
      <c r="BB132" s="476">
        <v>1.1668398E-8</v>
      </c>
      <c r="BC132" s="476">
        <v>1.1334960999999999E-7</v>
      </c>
      <c r="BD132" s="476">
        <v>1.0609801E-7</v>
      </c>
      <c r="BE132" s="476">
        <v>4.8975052000000002E-11</v>
      </c>
      <c r="BF132" s="476">
        <v>2.5571681000000002E-6</v>
      </c>
      <c r="BH132" s="476">
        <v>8.7498471000000007E-6</v>
      </c>
      <c r="BI132" s="476">
        <v>1.4626034E-12</v>
      </c>
      <c r="BJ132" s="476">
        <v>1.8075381E-6</v>
      </c>
      <c r="BK132" s="476">
        <v>9.6944508999999994E-15</v>
      </c>
      <c r="BL132" s="476">
        <v>1.8551251E-13</v>
      </c>
      <c r="BM132" s="476">
        <v>1.0544588E-8</v>
      </c>
      <c r="BN132" s="476">
        <v>5.0268744999999997E-7</v>
      </c>
      <c r="BO132" s="476">
        <v>2.1022747E-7</v>
      </c>
      <c r="BP132" s="476">
        <v>3.0267571999999999E-7</v>
      </c>
      <c r="BQ132" s="476">
        <v>8.2828592000000004E-7</v>
      </c>
      <c r="BR132" s="476">
        <v>4.1930043999999997E-11</v>
      </c>
      <c r="BS132" s="476">
        <v>7.4484624999999998E-8</v>
      </c>
      <c r="BT132" s="476">
        <v>1.9407395E-10</v>
      </c>
      <c r="BU132" s="476">
        <v>1.6110061E-12</v>
      </c>
      <c r="BV132" s="476">
        <v>5.7397748999999998E-8</v>
      </c>
      <c r="BX132" s="262"/>
      <c r="BY132" s="336">
        <f t="shared" si="257"/>
        <v>0</v>
      </c>
      <c r="BZ132" s="336">
        <f t="shared" si="258"/>
        <v>0</v>
      </c>
      <c r="CA132" s="336">
        <f t="shared" si="259"/>
        <v>0</v>
      </c>
      <c r="CB132" s="336">
        <f t="shared" si="260"/>
        <v>0</v>
      </c>
      <c r="CC132" s="336">
        <f t="shared" si="261"/>
        <v>0</v>
      </c>
      <c r="CD132" s="336">
        <f t="shared" si="262"/>
        <v>0</v>
      </c>
      <c r="CE132" s="336">
        <f t="shared" si="263"/>
        <v>0</v>
      </c>
      <c r="CF132" s="336">
        <f t="shared" si="264"/>
        <v>0</v>
      </c>
      <c r="CG132" s="336">
        <f t="shared" si="265"/>
        <v>0</v>
      </c>
      <c r="CH132" s="336">
        <f t="shared" si="266"/>
        <v>0</v>
      </c>
      <c r="CI132" s="336">
        <f t="shared" si="267"/>
        <v>0</v>
      </c>
      <c r="CJ132" s="336">
        <f t="shared" si="268"/>
        <v>0</v>
      </c>
      <c r="CK132" s="336">
        <f t="shared" si="269"/>
        <v>0</v>
      </c>
      <c r="CL132" s="336">
        <f t="shared" si="270"/>
        <v>0</v>
      </c>
      <c r="CM132" s="336">
        <f t="shared" si="271"/>
        <v>0</v>
      </c>
      <c r="CN132" s="336"/>
      <c r="CO132" s="336"/>
      <c r="CP132" s="336">
        <f t="shared" si="274"/>
        <v>0</v>
      </c>
      <c r="CQ132" s="336">
        <f t="shared" si="275"/>
        <v>0</v>
      </c>
      <c r="CR132" s="336">
        <f t="shared" si="276"/>
        <v>0</v>
      </c>
      <c r="CS132" s="336">
        <f t="shared" si="277"/>
        <v>0</v>
      </c>
      <c r="CT132" s="336">
        <f t="shared" si="278"/>
        <v>0</v>
      </c>
      <c r="CU132" s="336">
        <f t="shared" si="279"/>
        <v>0</v>
      </c>
      <c r="CV132" s="336">
        <f t="shared" si="280"/>
        <v>0</v>
      </c>
      <c r="CW132" s="336">
        <f t="shared" si="281"/>
        <v>0</v>
      </c>
      <c r="CX132" s="336">
        <f t="shared" si="282"/>
        <v>0</v>
      </c>
      <c r="CY132" s="336">
        <f t="shared" si="283"/>
        <v>0</v>
      </c>
      <c r="CZ132" s="336">
        <f t="shared" si="284"/>
        <v>0</v>
      </c>
      <c r="DA132" s="336">
        <f t="shared" si="285"/>
        <v>0</v>
      </c>
      <c r="DB132" s="336">
        <f t="shared" si="286"/>
        <v>0</v>
      </c>
      <c r="DC132" s="336">
        <f t="shared" si="287"/>
        <v>0</v>
      </c>
      <c r="DD132" s="336">
        <f t="shared" si="288"/>
        <v>0</v>
      </c>
      <c r="DE132" s="336"/>
      <c r="DF132" s="480"/>
      <c r="DG132" s="336">
        <f t="shared" si="227"/>
        <v>0</v>
      </c>
      <c r="DH132" s="336">
        <f t="shared" si="228"/>
        <v>0</v>
      </c>
      <c r="DI132" s="336">
        <f t="shared" si="229"/>
        <v>0</v>
      </c>
      <c r="DJ132" s="336">
        <f t="shared" si="230"/>
        <v>0</v>
      </c>
      <c r="DK132" s="336">
        <f t="shared" si="231"/>
        <v>0</v>
      </c>
      <c r="DL132" s="336">
        <f t="shared" si="232"/>
        <v>0</v>
      </c>
      <c r="DM132" s="336">
        <f t="shared" si="233"/>
        <v>0</v>
      </c>
      <c r="DN132" s="336">
        <f t="shared" si="234"/>
        <v>0</v>
      </c>
      <c r="DO132" s="336">
        <f t="shared" si="235"/>
        <v>0</v>
      </c>
      <c r="DP132" s="336">
        <f t="shared" si="236"/>
        <v>0</v>
      </c>
      <c r="DQ132" s="336">
        <f t="shared" si="237"/>
        <v>0</v>
      </c>
      <c r="DR132" s="336">
        <f t="shared" si="238"/>
        <v>0</v>
      </c>
      <c r="DS132" s="336">
        <f t="shared" si="239"/>
        <v>0</v>
      </c>
      <c r="DT132" s="336">
        <f t="shared" si="240"/>
        <v>0</v>
      </c>
      <c r="DU132" s="336">
        <f t="shared" si="241"/>
        <v>0</v>
      </c>
    </row>
    <row r="133" spans="1:125" s="166" customFormat="1" x14ac:dyDescent="0.25">
      <c r="A133" s="165">
        <f>'2.Data entry'!B133</f>
        <v>0</v>
      </c>
      <c r="B133" s="303" t="str">
        <f>'2.Data entry'!C133</f>
        <v>Pesticide</v>
      </c>
      <c r="C133" s="165" t="str">
        <f>'2.Data entry'!E133</f>
        <v>kg</v>
      </c>
      <c r="D133" s="304">
        <f>'2.Data entry'!F133</f>
        <v>0</v>
      </c>
      <c r="E133" s="329">
        <f>'2.Data entry'!G133*$D133</f>
        <v>0</v>
      </c>
      <c r="F133" s="329">
        <f>'2.Data entry'!H133*$D133</f>
        <v>0</v>
      </c>
      <c r="G133" s="329">
        <f>'2.Data entry'!I133*$D133</f>
        <v>0</v>
      </c>
      <c r="H133" s="306"/>
      <c r="I133" s="262"/>
      <c r="J133" s="476">
        <v>8.1759036999999992</v>
      </c>
      <c r="K133" s="476">
        <v>1.8916513999999999E-5</v>
      </c>
      <c r="L133" s="476">
        <v>81.183096000000006</v>
      </c>
      <c r="M133" s="476">
        <v>3.0070333E-7</v>
      </c>
      <c r="N133" s="476">
        <v>1.5534673E-6</v>
      </c>
      <c r="O133" s="476">
        <v>6.7755004000000004E-3</v>
      </c>
      <c r="P133" s="476">
        <v>1.1612631</v>
      </c>
      <c r="Q133" s="476">
        <v>3.1025924E-2</v>
      </c>
      <c r="R133" s="476">
        <v>9.5905816000000005E-2</v>
      </c>
      <c r="S133" s="476">
        <v>9.6851056000000005E-2</v>
      </c>
      <c r="T133" s="476">
        <v>4.9256059000000003E-3</v>
      </c>
      <c r="U133" s="476">
        <v>1.8681280000000001E-2</v>
      </c>
      <c r="V133" s="476">
        <v>2.2145582999999998E-3</v>
      </c>
      <c r="W133" s="476">
        <v>2.6296921000000002E-4</v>
      </c>
      <c r="X133" s="476">
        <v>1.7189700999999999</v>
      </c>
      <c r="Y133" s="307"/>
      <c r="Z133" s="308"/>
      <c r="AA133" s="476">
        <v>4.0287809999999999E-4</v>
      </c>
      <c r="AB133" s="476">
        <v>7.3969196999999999E-11</v>
      </c>
      <c r="AC133" s="476">
        <v>7.9212426999999996E-4</v>
      </c>
      <c r="AD133" s="476">
        <v>3.6139881E-13</v>
      </c>
      <c r="AE133" s="476">
        <v>3.9286556000000003E-11</v>
      </c>
      <c r="AF133" s="476">
        <v>1.0722445E-7</v>
      </c>
      <c r="AG133" s="476">
        <v>2.5670751000000001E-5</v>
      </c>
      <c r="AH133" s="476">
        <v>1.7795671E-6</v>
      </c>
      <c r="AI133" s="476">
        <v>1.7415612000000001E-6</v>
      </c>
      <c r="AJ133" s="476">
        <v>6.9247144999999996E-6</v>
      </c>
      <c r="AK133" s="476">
        <v>1.7851651E-9</v>
      </c>
      <c r="AL133" s="476">
        <v>6.2880911000000003E-7</v>
      </c>
      <c r="AM133" s="476">
        <v>-9.4778437000000004E-10</v>
      </c>
      <c r="AN133" s="476">
        <v>1.0285188E-10</v>
      </c>
      <c r="AO133" s="476">
        <v>4.0309118000000003E-6</v>
      </c>
      <c r="AR133" s="476">
        <v>2.9446275000000001E-5</v>
      </c>
      <c r="AS133" s="476">
        <v>3.4873123000000001E-12</v>
      </c>
      <c r="AT133" s="476">
        <v>8.7213490999999996E-5</v>
      </c>
      <c r="AU133" s="476">
        <v>8.8825404999999999E-13</v>
      </c>
      <c r="AV133" s="476">
        <v>3.7816655999999999E-12</v>
      </c>
      <c r="AW133" s="476">
        <v>1.3895858E-8</v>
      </c>
      <c r="AX133" s="476">
        <v>7.5636168999999998E-6</v>
      </c>
      <c r="AY133" s="476">
        <v>3.1908316E-7</v>
      </c>
      <c r="AZ133" s="476">
        <v>2.8106572999999998E-7</v>
      </c>
      <c r="BA133" s="476">
        <v>1.2174045E-6</v>
      </c>
      <c r="BB133" s="476">
        <v>1.1668398E-8</v>
      </c>
      <c r="BC133" s="476">
        <v>1.1334960999999999E-7</v>
      </c>
      <c r="BD133" s="476">
        <v>1.0609801E-7</v>
      </c>
      <c r="BE133" s="476">
        <v>4.8975052000000002E-11</v>
      </c>
      <c r="BF133" s="476">
        <v>2.5571681000000002E-6</v>
      </c>
      <c r="BH133" s="476">
        <v>8.7498471000000007E-6</v>
      </c>
      <c r="BI133" s="476">
        <v>1.4626034E-12</v>
      </c>
      <c r="BJ133" s="476">
        <v>1.8075381E-6</v>
      </c>
      <c r="BK133" s="476">
        <v>9.6944508999999994E-15</v>
      </c>
      <c r="BL133" s="476">
        <v>1.8551251E-13</v>
      </c>
      <c r="BM133" s="476">
        <v>1.0544588E-8</v>
      </c>
      <c r="BN133" s="476">
        <v>5.0268744999999997E-7</v>
      </c>
      <c r="BO133" s="476">
        <v>2.1022747E-7</v>
      </c>
      <c r="BP133" s="476">
        <v>3.0267571999999999E-7</v>
      </c>
      <c r="BQ133" s="476">
        <v>8.2828592000000004E-7</v>
      </c>
      <c r="BR133" s="476">
        <v>4.1930043999999997E-11</v>
      </c>
      <c r="BS133" s="476">
        <v>7.4484624999999998E-8</v>
      </c>
      <c r="BT133" s="476">
        <v>1.9407395E-10</v>
      </c>
      <c r="BU133" s="476">
        <v>1.6110061E-12</v>
      </c>
      <c r="BV133" s="476">
        <v>5.7397748999999998E-8</v>
      </c>
      <c r="BX133" s="262"/>
      <c r="BY133" s="336">
        <f t="shared" si="257"/>
        <v>0</v>
      </c>
      <c r="BZ133" s="336">
        <f t="shared" si="258"/>
        <v>0</v>
      </c>
      <c r="CA133" s="336">
        <f t="shared" si="259"/>
        <v>0</v>
      </c>
      <c r="CB133" s="336">
        <f t="shared" si="260"/>
        <v>0</v>
      </c>
      <c r="CC133" s="336">
        <f t="shared" si="261"/>
        <v>0</v>
      </c>
      <c r="CD133" s="336">
        <f t="shared" si="262"/>
        <v>0</v>
      </c>
      <c r="CE133" s="336">
        <f t="shared" si="263"/>
        <v>0</v>
      </c>
      <c r="CF133" s="336">
        <f t="shared" si="264"/>
        <v>0</v>
      </c>
      <c r="CG133" s="336">
        <f t="shared" si="265"/>
        <v>0</v>
      </c>
      <c r="CH133" s="336">
        <f t="shared" si="266"/>
        <v>0</v>
      </c>
      <c r="CI133" s="336">
        <f t="shared" si="267"/>
        <v>0</v>
      </c>
      <c r="CJ133" s="336">
        <f t="shared" si="268"/>
        <v>0</v>
      </c>
      <c r="CK133" s="336">
        <f t="shared" si="269"/>
        <v>0</v>
      </c>
      <c r="CL133" s="336">
        <f t="shared" si="270"/>
        <v>0</v>
      </c>
      <c r="CM133" s="336">
        <f t="shared" si="271"/>
        <v>0</v>
      </c>
      <c r="CN133" s="336"/>
      <c r="CO133" s="336"/>
      <c r="CP133" s="336">
        <f t="shared" si="274"/>
        <v>0</v>
      </c>
      <c r="CQ133" s="336">
        <f t="shared" si="275"/>
        <v>0</v>
      </c>
      <c r="CR133" s="336">
        <f t="shared" si="276"/>
        <v>0</v>
      </c>
      <c r="CS133" s="336">
        <f t="shared" si="277"/>
        <v>0</v>
      </c>
      <c r="CT133" s="336">
        <f t="shared" si="278"/>
        <v>0</v>
      </c>
      <c r="CU133" s="336">
        <f t="shared" si="279"/>
        <v>0</v>
      </c>
      <c r="CV133" s="336">
        <f t="shared" si="280"/>
        <v>0</v>
      </c>
      <c r="CW133" s="336">
        <f t="shared" si="281"/>
        <v>0</v>
      </c>
      <c r="CX133" s="336">
        <f t="shared" si="282"/>
        <v>0</v>
      </c>
      <c r="CY133" s="336">
        <f t="shared" si="283"/>
        <v>0</v>
      </c>
      <c r="CZ133" s="336">
        <f t="shared" si="284"/>
        <v>0</v>
      </c>
      <c r="DA133" s="336">
        <f t="shared" si="285"/>
        <v>0</v>
      </c>
      <c r="DB133" s="336">
        <f t="shared" si="286"/>
        <v>0</v>
      </c>
      <c r="DC133" s="336">
        <f t="shared" si="287"/>
        <v>0</v>
      </c>
      <c r="DD133" s="336">
        <f t="shared" si="288"/>
        <v>0</v>
      </c>
      <c r="DE133" s="336"/>
      <c r="DF133" s="480"/>
      <c r="DG133" s="336">
        <f t="shared" si="227"/>
        <v>0</v>
      </c>
      <c r="DH133" s="336">
        <f t="shared" si="228"/>
        <v>0</v>
      </c>
      <c r="DI133" s="336">
        <f t="shared" si="229"/>
        <v>0</v>
      </c>
      <c r="DJ133" s="336">
        <f t="shared" si="230"/>
        <v>0</v>
      </c>
      <c r="DK133" s="336">
        <f t="shared" si="231"/>
        <v>0</v>
      </c>
      <c r="DL133" s="336">
        <f t="shared" si="232"/>
        <v>0</v>
      </c>
      <c r="DM133" s="336">
        <f t="shared" si="233"/>
        <v>0</v>
      </c>
      <c r="DN133" s="336">
        <f t="shared" si="234"/>
        <v>0</v>
      </c>
      <c r="DO133" s="336">
        <f t="shared" si="235"/>
        <v>0</v>
      </c>
      <c r="DP133" s="336">
        <f t="shared" si="236"/>
        <v>0</v>
      </c>
      <c r="DQ133" s="336">
        <f t="shared" si="237"/>
        <v>0</v>
      </c>
      <c r="DR133" s="336">
        <f t="shared" si="238"/>
        <v>0</v>
      </c>
      <c r="DS133" s="336">
        <f t="shared" si="239"/>
        <v>0</v>
      </c>
      <c r="DT133" s="336">
        <f t="shared" si="240"/>
        <v>0</v>
      </c>
      <c r="DU133" s="336">
        <f t="shared" si="241"/>
        <v>0</v>
      </c>
    </row>
    <row r="134" spans="1:125" s="166" customFormat="1" x14ac:dyDescent="0.25">
      <c r="A134" s="165">
        <f>'2.Data entry'!B134</f>
        <v>0</v>
      </c>
      <c r="B134" s="303" t="str">
        <f>'2.Data entry'!C134</f>
        <v>Other (please, specify in Notes)</v>
      </c>
      <c r="C134" s="165" t="str">
        <f>'2.Data entry'!E134</f>
        <v>kg</v>
      </c>
      <c r="D134" s="304">
        <f>'2.Data entry'!F134</f>
        <v>0</v>
      </c>
      <c r="E134" s="329">
        <f>'2.Data entry'!G134*$D134</f>
        <v>0</v>
      </c>
      <c r="F134" s="329">
        <f>'2.Data entry'!H134*$D134</f>
        <v>0</v>
      </c>
      <c r="G134" s="329">
        <f>'2.Data entry'!I134*$D134</f>
        <v>0</v>
      </c>
      <c r="H134" s="306"/>
      <c r="I134" s="262"/>
      <c r="J134" s="307"/>
      <c r="K134" s="307"/>
      <c r="L134" s="307"/>
      <c r="M134" s="307"/>
      <c r="N134" s="307"/>
      <c r="O134" s="307"/>
      <c r="P134" s="307"/>
      <c r="Q134" s="307"/>
      <c r="R134" s="307"/>
      <c r="S134" s="307"/>
      <c r="T134" s="307"/>
      <c r="U134" s="307"/>
      <c r="V134" s="307"/>
      <c r="W134" s="307"/>
      <c r="X134" s="307"/>
      <c r="Y134" s="307"/>
      <c r="Z134" s="308"/>
      <c r="AA134" s="476">
        <v>4.0287809999999999E-4</v>
      </c>
      <c r="AB134" s="476">
        <v>7.3969196999999999E-11</v>
      </c>
      <c r="AC134" s="476">
        <v>7.9212426999999996E-4</v>
      </c>
      <c r="AD134" s="476">
        <v>3.6139881E-13</v>
      </c>
      <c r="AE134" s="476">
        <v>3.9286556000000003E-11</v>
      </c>
      <c r="AF134" s="476">
        <v>1.0722445E-7</v>
      </c>
      <c r="AG134" s="476">
        <v>2.5670751000000001E-5</v>
      </c>
      <c r="AH134" s="476">
        <v>1.7795671E-6</v>
      </c>
      <c r="AI134" s="476">
        <v>1.7415612000000001E-6</v>
      </c>
      <c r="AJ134" s="476">
        <v>6.9247144999999996E-6</v>
      </c>
      <c r="AK134" s="476">
        <v>1.7851651E-9</v>
      </c>
      <c r="AL134" s="476">
        <v>6.2880911000000003E-7</v>
      </c>
      <c r="AM134" s="476">
        <v>-9.4778437000000004E-10</v>
      </c>
      <c r="AN134" s="476">
        <v>1.0285188E-10</v>
      </c>
      <c r="AO134" s="476">
        <v>4.0309118000000003E-6</v>
      </c>
      <c r="AR134" s="476">
        <v>2.9446275000000001E-5</v>
      </c>
      <c r="AS134" s="476">
        <v>3.4873123000000001E-12</v>
      </c>
      <c r="AT134" s="476">
        <v>8.7213490999999996E-5</v>
      </c>
      <c r="AU134" s="476">
        <v>8.8825404999999999E-13</v>
      </c>
      <c r="AV134" s="476">
        <v>3.7816655999999999E-12</v>
      </c>
      <c r="AW134" s="476">
        <v>1.3895858E-8</v>
      </c>
      <c r="AX134" s="476">
        <v>7.5636168999999998E-6</v>
      </c>
      <c r="AY134" s="476">
        <v>3.1908316E-7</v>
      </c>
      <c r="AZ134" s="476">
        <v>2.8106572999999998E-7</v>
      </c>
      <c r="BA134" s="476">
        <v>1.2174045E-6</v>
      </c>
      <c r="BB134" s="476">
        <v>1.1668398E-8</v>
      </c>
      <c r="BC134" s="476">
        <v>1.1334960999999999E-7</v>
      </c>
      <c r="BD134" s="476">
        <v>1.0609801E-7</v>
      </c>
      <c r="BE134" s="476">
        <v>4.8975052000000002E-11</v>
      </c>
      <c r="BF134" s="476">
        <v>2.5571681000000002E-6</v>
      </c>
      <c r="BH134" s="476">
        <v>8.7498471000000007E-6</v>
      </c>
      <c r="BI134" s="476">
        <v>1.4626034E-12</v>
      </c>
      <c r="BJ134" s="476">
        <v>1.8075381E-6</v>
      </c>
      <c r="BK134" s="476">
        <v>9.6944508999999994E-15</v>
      </c>
      <c r="BL134" s="476">
        <v>1.8551251E-13</v>
      </c>
      <c r="BM134" s="476">
        <v>1.0544588E-8</v>
      </c>
      <c r="BN134" s="476">
        <v>5.0268744999999997E-7</v>
      </c>
      <c r="BO134" s="476">
        <v>2.1022747E-7</v>
      </c>
      <c r="BP134" s="476">
        <v>3.0267571999999999E-7</v>
      </c>
      <c r="BQ134" s="476">
        <v>8.2828592000000004E-7</v>
      </c>
      <c r="BR134" s="476">
        <v>4.1930043999999997E-11</v>
      </c>
      <c r="BS134" s="476">
        <v>7.4484624999999998E-8</v>
      </c>
      <c r="BT134" s="476">
        <v>1.9407395E-10</v>
      </c>
      <c r="BU134" s="476">
        <v>1.6110061E-12</v>
      </c>
      <c r="BV134" s="476">
        <v>5.7397748999999998E-8</v>
      </c>
      <c r="BX134" s="262"/>
      <c r="BY134" s="336">
        <f t="shared" si="257"/>
        <v>0</v>
      </c>
      <c r="BZ134" s="336">
        <f t="shared" si="258"/>
        <v>0</v>
      </c>
      <c r="CA134" s="336">
        <f t="shared" si="259"/>
        <v>0</v>
      </c>
      <c r="CB134" s="336">
        <f t="shared" si="260"/>
        <v>0</v>
      </c>
      <c r="CC134" s="336">
        <f t="shared" si="261"/>
        <v>0</v>
      </c>
      <c r="CD134" s="336">
        <f t="shared" si="262"/>
        <v>0</v>
      </c>
      <c r="CE134" s="336">
        <f t="shared" si="263"/>
        <v>0</v>
      </c>
      <c r="CF134" s="336">
        <f t="shared" si="264"/>
        <v>0</v>
      </c>
      <c r="CG134" s="336">
        <f t="shared" si="265"/>
        <v>0</v>
      </c>
      <c r="CH134" s="336">
        <f t="shared" si="266"/>
        <v>0</v>
      </c>
      <c r="CI134" s="336">
        <f t="shared" si="267"/>
        <v>0</v>
      </c>
      <c r="CJ134" s="336">
        <f t="shared" si="268"/>
        <v>0</v>
      </c>
      <c r="CK134" s="336">
        <f t="shared" si="269"/>
        <v>0</v>
      </c>
      <c r="CL134" s="336">
        <f t="shared" si="270"/>
        <v>0</v>
      </c>
      <c r="CM134" s="336">
        <f t="shared" si="271"/>
        <v>0</v>
      </c>
      <c r="CN134" s="336"/>
      <c r="CO134" s="336"/>
      <c r="CP134" s="336">
        <f t="shared" si="274"/>
        <v>0</v>
      </c>
      <c r="CQ134" s="336">
        <f t="shared" si="275"/>
        <v>0</v>
      </c>
      <c r="CR134" s="336">
        <f t="shared" si="276"/>
        <v>0</v>
      </c>
      <c r="CS134" s="336">
        <f t="shared" si="277"/>
        <v>0</v>
      </c>
      <c r="CT134" s="336">
        <f t="shared" si="278"/>
        <v>0</v>
      </c>
      <c r="CU134" s="336">
        <f t="shared" si="279"/>
        <v>0</v>
      </c>
      <c r="CV134" s="336">
        <f t="shared" si="280"/>
        <v>0</v>
      </c>
      <c r="CW134" s="336">
        <f t="shared" si="281"/>
        <v>0</v>
      </c>
      <c r="CX134" s="336">
        <f t="shared" si="282"/>
        <v>0</v>
      </c>
      <c r="CY134" s="336">
        <f t="shared" si="283"/>
        <v>0</v>
      </c>
      <c r="CZ134" s="336">
        <f t="shared" si="284"/>
        <v>0</v>
      </c>
      <c r="DA134" s="336">
        <f t="shared" si="285"/>
        <v>0</v>
      </c>
      <c r="DB134" s="336">
        <f t="shared" si="286"/>
        <v>0</v>
      </c>
      <c r="DC134" s="336">
        <f t="shared" si="287"/>
        <v>0</v>
      </c>
      <c r="DD134" s="336">
        <f t="shared" si="288"/>
        <v>0</v>
      </c>
      <c r="DE134" s="336"/>
      <c r="DF134" s="480"/>
      <c r="DG134" s="336">
        <f t="shared" si="227"/>
        <v>0</v>
      </c>
      <c r="DH134" s="336">
        <f t="shared" si="228"/>
        <v>0</v>
      </c>
      <c r="DI134" s="336">
        <f t="shared" si="229"/>
        <v>0</v>
      </c>
      <c r="DJ134" s="336">
        <f t="shared" si="230"/>
        <v>0</v>
      </c>
      <c r="DK134" s="336">
        <f t="shared" si="231"/>
        <v>0</v>
      </c>
      <c r="DL134" s="336">
        <f t="shared" si="232"/>
        <v>0</v>
      </c>
      <c r="DM134" s="336">
        <f t="shared" si="233"/>
        <v>0</v>
      </c>
      <c r="DN134" s="336">
        <f t="shared" si="234"/>
        <v>0</v>
      </c>
      <c r="DO134" s="336">
        <f t="shared" si="235"/>
        <v>0</v>
      </c>
      <c r="DP134" s="336">
        <f t="shared" si="236"/>
        <v>0</v>
      </c>
      <c r="DQ134" s="336">
        <f t="shared" si="237"/>
        <v>0</v>
      </c>
      <c r="DR134" s="336">
        <f t="shared" si="238"/>
        <v>0</v>
      </c>
      <c r="DS134" s="336">
        <f t="shared" si="239"/>
        <v>0</v>
      </c>
      <c r="DT134" s="336">
        <f t="shared" si="240"/>
        <v>0</v>
      </c>
      <c r="DU134" s="336">
        <f t="shared" si="241"/>
        <v>0</v>
      </c>
    </row>
    <row r="135" spans="1:125" s="166" customFormat="1" x14ac:dyDescent="0.25">
      <c r="A135" s="165">
        <f>'2.Data entry'!B135</f>
        <v>0</v>
      </c>
      <c r="B135" s="303">
        <f>'2.Data entry'!C135</f>
        <v>0</v>
      </c>
      <c r="C135" s="165">
        <f>'2.Data entry'!E135</f>
        <v>0</v>
      </c>
      <c r="D135" s="304">
        <f>'2.Data entry'!F135</f>
        <v>0</v>
      </c>
      <c r="E135" s="329">
        <f>'2.Data entry'!G135*$D135</f>
        <v>0</v>
      </c>
      <c r="F135" s="329">
        <f>'2.Data entry'!H135*$D135</f>
        <v>0</v>
      </c>
      <c r="G135" s="329">
        <f>'2.Data entry'!I135*$D135</f>
        <v>0</v>
      </c>
      <c r="H135" s="306"/>
      <c r="I135" s="262"/>
      <c r="J135" s="307"/>
      <c r="K135" s="307"/>
      <c r="L135" s="307"/>
      <c r="M135" s="307"/>
      <c r="N135" s="307"/>
      <c r="O135" s="307"/>
      <c r="P135" s="307"/>
      <c r="Q135" s="307"/>
      <c r="R135" s="307"/>
      <c r="S135" s="307"/>
      <c r="T135" s="307"/>
      <c r="U135" s="307"/>
      <c r="V135" s="307"/>
      <c r="W135" s="307"/>
      <c r="X135" s="307"/>
      <c r="Y135" s="307"/>
      <c r="Z135" s="308"/>
      <c r="AA135" s="476">
        <v>4.0287809999999999E-4</v>
      </c>
      <c r="AB135" s="476">
        <v>7.3969196999999999E-11</v>
      </c>
      <c r="AC135" s="476">
        <v>7.9212426999999996E-4</v>
      </c>
      <c r="AD135" s="476">
        <v>3.6139881E-13</v>
      </c>
      <c r="AE135" s="476">
        <v>3.9286556000000003E-11</v>
      </c>
      <c r="AF135" s="476">
        <v>1.0722445E-7</v>
      </c>
      <c r="AG135" s="476">
        <v>2.5670751000000001E-5</v>
      </c>
      <c r="AH135" s="476">
        <v>1.7795671E-6</v>
      </c>
      <c r="AI135" s="476">
        <v>1.7415612000000001E-6</v>
      </c>
      <c r="AJ135" s="476">
        <v>6.9247144999999996E-6</v>
      </c>
      <c r="AK135" s="476">
        <v>1.7851651E-9</v>
      </c>
      <c r="AL135" s="476">
        <v>6.2880911000000003E-7</v>
      </c>
      <c r="AM135" s="476">
        <v>-9.4778437000000004E-10</v>
      </c>
      <c r="AN135" s="476">
        <v>1.0285188E-10</v>
      </c>
      <c r="AO135" s="476">
        <v>4.0309118000000003E-6</v>
      </c>
      <c r="AR135" s="476">
        <v>2.9446275000000001E-5</v>
      </c>
      <c r="AS135" s="476">
        <v>3.4873123000000001E-12</v>
      </c>
      <c r="AT135" s="476">
        <v>8.7213490999999996E-5</v>
      </c>
      <c r="AU135" s="476">
        <v>8.8825404999999999E-13</v>
      </c>
      <c r="AV135" s="476">
        <v>3.7816655999999999E-12</v>
      </c>
      <c r="AW135" s="476">
        <v>1.3895858E-8</v>
      </c>
      <c r="AX135" s="476">
        <v>7.5636168999999998E-6</v>
      </c>
      <c r="AY135" s="476">
        <v>3.1908316E-7</v>
      </c>
      <c r="AZ135" s="476">
        <v>2.8106572999999998E-7</v>
      </c>
      <c r="BA135" s="476">
        <v>1.2174045E-6</v>
      </c>
      <c r="BB135" s="476">
        <v>1.1668398E-8</v>
      </c>
      <c r="BC135" s="476">
        <v>1.1334960999999999E-7</v>
      </c>
      <c r="BD135" s="476">
        <v>1.0609801E-7</v>
      </c>
      <c r="BE135" s="476">
        <v>4.8975052000000002E-11</v>
      </c>
      <c r="BF135" s="476">
        <v>2.5571681000000002E-6</v>
      </c>
      <c r="BH135" s="476">
        <v>8.7498471000000007E-6</v>
      </c>
      <c r="BI135" s="476">
        <v>1.4626034E-12</v>
      </c>
      <c r="BJ135" s="476">
        <v>1.8075381E-6</v>
      </c>
      <c r="BK135" s="476">
        <v>9.6944508999999994E-15</v>
      </c>
      <c r="BL135" s="476">
        <v>1.8551251E-13</v>
      </c>
      <c r="BM135" s="476">
        <v>1.0544588E-8</v>
      </c>
      <c r="BN135" s="476">
        <v>5.0268744999999997E-7</v>
      </c>
      <c r="BO135" s="476">
        <v>2.1022747E-7</v>
      </c>
      <c r="BP135" s="476">
        <v>3.0267571999999999E-7</v>
      </c>
      <c r="BQ135" s="476">
        <v>8.2828592000000004E-7</v>
      </c>
      <c r="BR135" s="476">
        <v>4.1930043999999997E-11</v>
      </c>
      <c r="BS135" s="476">
        <v>7.4484624999999998E-8</v>
      </c>
      <c r="BT135" s="476">
        <v>1.9407395E-10</v>
      </c>
      <c r="BU135" s="476">
        <v>1.6110061E-12</v>
      </c>
      <c r="BV135" s="476">
        <v>5.7397748999999998E-8</v>
      </c>
      <c r="BX135" s="262"/>
      <c r="BY135" s="336">
        <f t="shared" si="257"/>
        <v>0</v>
      </c>
      <c r="BZ135" s="336">
        <f t="shared" si="258"/>
        <v>0</v>
      </c>
      <c r="CA135" s="336">
        <f t="shared" si="259"/>
        <v>0</v>
      </c>
      <c r="CB135" s="336">
        <f t="shared" si="260"/>
        <v>0</v>
      </c>
      <c r="CC135" s="336">
        <f t="shared" si="261"/>
        <v>0</v>
      </c>
      <c r="CD135" s="336">
        <f t="shared" si="262"/>
        <v>0</v>
      </c>
      <c r="CE135" s="336">
        <f t="shared" si="263"/>
        <v>0</v>
      </c>
      <c r="CF135" s="336">
        <f t="shared" si="264"/>
        <v>0</v>
      </c>
      <c r="CG135" s="336">
        <f t="shared" si="265"/>
        <v>0</v>
      </c>
      <c r="CH135" s="336">
        <f t="shared" si="266"/>
        <v>0</v>
      </c>
      <c r="CI135" s="336">
        <f t="shared" si="267"/>
        <v>0</v>
      </c>
      <c r="CJ135" s="336">
        <f t="shared" si="268"/>
        <v>0</v>
      </c>
      <c r="CK135" s="336">
        <f t="shared" si="269"/>
        <v>0</v>
      </c>
      <c r="CL135" s="336">
        <f t="shared" si="270"/>
        <v>0</v>
      </c>
      <c r="CM135" s="336">
        <f t="shared" si="271"/>
        <v>0</v>
      </c>
      <c r="CN135" s="336"/>
      <c r="CO135" s="336"/>
      <c r="CP135" s="336">
        <f t="shared" si="274"/>
        <v>0</v>
      </c>
      <c r="CQ135" s="336">
        <f t="shared" si="275"/>
        <v>0</v>
      </c>
      <c r="CR135" s="336">
        <f t="shared" si="276"/>
        <v>0</v>
      </c>
      <c r="CS135" s="336">
        <f t="shared" si="277"/>
        <v>0</v>
      </c>
      <c r="CT135" s="336">
        <f t="shared" si="278"/>
        <v>0</v>
      </c>
      <c r="CU135" s="336">
        <f t="shared" si="279"/>
        <v>0</v>
      </c>
      <c r="CV135" s="336">
        <f t="shared" si="280"/>
        <v>0</v>
      </c>
      <c r="CW135" s="336">
        <f t="shared" si="281"/>
        <v>0</v>
      </c>
      <c r="CX135" s="336">
        <f t="shared" si="282"/>
        <v>0</v>
      </c>
      <c r="CY135" s="336">
        <f t="shared" si="283"/>
        <v>0</v>
      </c>
      <c r="CZ135" s="336">
        <f t="shared" si="284"/>
        <v>0</v>
      </c>
      <c r="DA135" s="336">
        <f t="shared" si="285"/>
        <v>0</v>
      </c>
      <c r="DB135" s="336">
        <f t="shared" si="286"/>
        <v>0</v>
      </c>
      <c r="DC135" s="336">
        <f t="shared" si="287"/>
        <v>0</v>
      </c>
      <c r="DD135" s="336">
        <f t="shared" si="288"/>
        <v>0</v>
      </c>
      <c r="DE135" s="336"/>
      <c r="DF135" s="480"/>
      <c r="DG135" s="336">
        <f t="shared" si="227"/>
        <v>0</v>
      </c>
      <c r="DH135" s="336">
        <f t="shared" si="228"/>
        <v>0</v>
      </c>
      <c r="DI135" s="336">
        <f t="shared" si="229"/>
        <v>0</v>
      </c>
      <c r="DJ135" s="336">
        <f t="shared" si="230"/>
        <v>0</v>
      </c>
      <c r="DK135" s="336">
        <f t="shared" si="231"/>
        <v>0</v>
      </c>
      <c r="DL135" s="336">
        <f t="shared" si="232"/>
        <v>0</v>
      </c>
      <c r="DM135" s="336">
        <f t="shared" si="233"/>
        <v>0</v>
      </c>
      <c r="DN135" s="336">
        <f t="shared" si="234"/>
        <v>0</v>
      </c>
      <c r="DO135" s="336">
        <f t="shared" si="235"/>
        <v>0</v>
      </c>
      <c r="DP135" s="336">
        <f t="shared" si="236"/>
        <v>0</v>
      </c>
      <c r="DQ135" s="336">
        <f t="shared" si="237"/>
        <v>0</v>
      </c>
      <c r="DR135" s="336">
        <f t="shared" si="238"/>
        <v>0</v>
      </c>
      <c r="DS135" s="336">
        <f t="shared" si="239"/>
        <v>0</v>
      </c>
      <c r="DT135" s="336">
        <f t="shared" si="240"/>
        <v>0</v>
      </c>
      <c r="DU135" s="336">
        <f t="shared" si="241"/>
        <v>0</v>
      </c>
    </row>
    <row r="136" spans="1:125" s="302" customFormat="1" ht="19.5" customHeight="1" x14ac:dyDescent="0.25">
      <c r="A136" s="295">
        <f>'2.Data entry'!B136</f>
        <v>0</v>
      </c>
      <c r="B136" s="296">
        <f>'2.Data entry'!C136</f>
        <v>0</v>
      </c>
      <c r="C136" s="297">
        <f>'2.Data entry'!E136</f>
        <v>0</v>
      </c>
      <c r="D136" s="298">
        <f>'2.Data entry'!F136</f>
        <v>0</v>
      </c>
      <c r="E136" s="299">
        <f>'2.Data entry'!G136</f>
        <v>0</v>
      </c>
      <c r="F136" s="299">
        <f>'2.Data entry'!H136</f>
        <v>0</v>
      </c>
      <c r="G136" s="299">
        <f>'2.Data entry'!I136</f>
        <v>0</v>
      </c>
      <c r="H136" s="300"/>
      <c r="I136" s="301"/>
      <c r="Z136" s="301"/>
      <c r="AA136" s="358"/>
      <c r="AB136" s="358"/>
      <c r="AC136" s="358"/>
      <c r="AD136" s="358"/>
      <c r="AE136" s="358"/>
      <c r="AF136" s="358"/>
      <c r="AG136" s="358"/>
      <c r="AH136" s="358"/>
      <c r="AI136" s="358"/>
      <c r="AJ136" s="358"/>
      <c r="AK136" s="358"/>
      <c r="AL136" s="358"/>
      <c r="AM136" s="358"/>
      <c r="AN136" s="358"/>
      <c r="AO136" s="358"/>
      <c r="AR136" s="404"/>
      <c r="AS136" s="404"/>
      <c r="AT136" s="404"/>
      <c r="AU136" s="404"/>
      <c r="AV136" s="404"/>
      <c r="AW136" s="404"/>
      <c r="AX136" s="404"/>
      <c r="AY136" s="404"/>
      <c r="AZ136" s="404"/>
      <c r="BA136" s="404"/>
      <c r="BB136" s="404"/>
      <c r="BC136" s="404"/>
      <c r="BD136" s="404"/>
      <c r="BE136" s="404"/>
      <c r="BF136" s="404"/>
      <c r="BH136" s="358"/>
      <c r="BI136" s="358"/>
      <c r="BJ136" s="358"/>
      <c r="BK136" s="358"/>
      <c r="BL136" s="358"/>
      <c r="BM136" s="358"/>
      <c r="BN136" s="358"/>
      <c r="BO136" s="358"/>
      <c r="BP136" s="358"/>
      <c r="BQ136" s="358"/>
      <c r="BR136" s="358"/>
      <c r="BS136" s="358"/>
      <c r="BT136" s="358"/>
      <c r="BU136" s="358"/>
      <c r="BV136" s="358"/>
      <c r="BX136" s="301"/>
      <c r="BY136" s="485">
        <f t="shared" si="257"/>
        <v>0</v>
      </c>
      <c r="BZ136" s="485">
        <f t="shared" si="258"/>
        <v>0</v>
      </c>
      <c r="CA136" s="485">
        <f t="shared" si="259"/>
        <v>0</v>
      </c>
      <c r="CB136" s="485">
        <f t="shared" si="260"/>
        <v>0</v>
      </c>
      <c r="CC136" s="485">
        <f t="shared" si="261"/>
        <v>0</v>
      </c>
      <c r="CD136" s="485">
        <f t="shared" si="262"/>
        <v>0</v>
      </c>
      <c r="CE136" s="485">
        <f t="shared" si="263"/>
        <v>0</v>
      </c>
      <c r="CF136" s="485">
        <f t="shared" si="264"/>
        <v>0</v>
      </c>
      <c r="CG136" s="485">
        <f t="shared" si="265"/>
        <v>0</v>
      </c>
      <c r="CH136" s="485">
        <f t="shared" si="266"/>
        <v>0</v>
      </c>
      <c r="CI136" s="485">
        <f t="shared" si="267"/>
        <v>0</v>
      </c>
      <c r="CJ136" s="485">
        <f t="shared" si="268"/>
        <v>0</v>
      </c>
      <c r="CK136" s="485">
        <f t="shared" si="269"/>
        <v>0</v>
      </c>
      <c r="CL136" s="485">
        <f t="shared" si="270"/>
        <v>0</v>
      </c>
      <c r="CM136" s="485">
        <f t="shared" si="271"/>
        <v>0</v>
      </c>
      <c r="CN136" s="486"/>
      <c r="CO136" s="486"/>
      <c r="CP136" s="485"/>
      <c r="CQ136" s="485"/>
      <c r="CR136" s="485"/>
      <c r="CS136" s="485"/>
      <c r="CT136" s="485"/>
      <c r="CU136" s="485"/>
      <c r="CV136" s="485"/>
      <c r="CW136" s="485"/>
      <c r="CX136" s="485"/>
      <c r="CY136" s="485"/>
      <c r="CZ136" s="485"/>
      <c r="DA136" s="485"/>
      <c r="DB136" s="485"/>
      <c r="DC136" s="485"/>
      <c r="DD136" s="485"/>
      <c r="DE136" s="486"/>
      <c r="DF136" s="487"/>
      <c r="DG136" s="485"/>
      <c r="DH136" s="485"/>
      <c r="DI136" s="485"/>
      <c r="DJ136" s="485"/>
      <c r="DK136" s="485"/>
      <c r="DL136" s="485"/>
      <c r="DM136" s="485"/>
      <c r="DN136" s="485"/>
      <c r="DO136" s="485"/>
      <c r="DP136" s="485"/>
      <c r="DQ136" s="485"/>
      <c r="DR136" s="485"/>
      <c r="DS136" s="485"/>
      <c r="DT136" s="485"/>
      <c r="DU136" s="485"/>
    </row>
    <row r="137" spans="1:125" s="166" customFormat="1" ht="15.75" customHeight="1" x14ac:dyDescent="0.25">
      <c r="A137" s="165" t="str">
        <f>'2.Data entry'!B137</f>
        <v>17.</v>
      </c>
      <c r="B137" s="326" t="str">
        <f>'2.Data entry'!C137</f>
        <v>Bus</v>
      </c>
      <c r="C137" s="165" t="str">
        <f>'2.Data entry'!E137</f>
        <v>n.</v>
      </c>
      <c r="D137" s="304">
        <f>'2.Data entry'!F137</f>
        <v>0</v>
      </c>
      <c r="E137" s="305" t="str">
        <f>'2.Data entry'!G137</f>
        <v>-</v>
      </c>
      <c r="F137" s="305" t="str">
        <f>'2.Data entry'!H137</f>
        <v>-</v>
      </c>
      <c r="G137" s="305" t="str">
        <f>'2.Data entry'!I137</f>
        <v>-</v>
      </c>
      <c r="H137" s="306"/>
      <c r="I137" s="262"/>
      <c r="J137" s="307"/>
      <c r="K137" s="307"/>
      <c r="L137" s="307"/>
      <c r="M137" s="307"/>
      <c r="N137" s="307"/>
      <c r="O137" s="307"/>
      <c r="P137" s="307"/>
      <c r="Q137" s="307"/>
      <c r="R137" s="307"/>
      <c r="S137" s="307"/>
      <c r="T137" s="307"/>
      <c r="U137" s="307"/>
      <c r="V137" s="307"/>
      <c r="W137" s="307"/>
      <c r="X137" s="307"/>
      <c r="Y137" s="307"/>
      <c r="Z137" s="308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0"/>
      <c r="AQ137" s="290"/>
      <c r="AR137" s="307"/>
      <c r="AS137" s="307"/>
      <c r="AT137" s="307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290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0"/>
      <c r="BX137" s="291"/>
      <c r="BY137" s="336">
        <f t="shared" si="257"/>
        <v>0</v>
      </c>
      <c r="BZ137" s="336">
        <f t="shared" si="258"/>
        <v>0</v>
      </c>
      <c r="CA137" s="336">
        <f t="shared" si="259"/>
        <v>0</v>
      </c>
      <c r="CB137" s="336">
        <f t="shared" si="260"/>
        <v>0</v>
      </c>
      <c r="CC137" s="336">
        <f t="shared" si="261"/>
        <v>0</v>
      </c>
      <c r="CD137" s="336">
        <f t="shared" si="262"/>
        <v>0</v>
      </c>
      <c r="CE137" s="336">
        <f t="shared" si="263"/>
        <v>0</v>
      </c>
      <c r="CF137" s="336">
        <f t="shared" si="264"/>
        <v>0</v>
      </c>
      <c r="CG137" s="336">
        <f t="shared" si="265"/>
        <v>0</v>
      </c>
      <c r="CH137" s="336">
        <f t="shared" si="266"/>
        <v>0</v>
      </c>
      <c r="CI137" s="336">
        <f t="shared" si="267"/>
        <v>0</v>
      </c>
      <c r="CJ137" s="336">
        <f t="shared" si="268"/>
        <v>0</v>
      </c>
      <c r="CK137" s="336">
        <f t="shared" si="269"/>
        <v>0</v>
      </c>
      <c r="CL137" s="336">
        <f t="shared" si="270"/>
        <v>0</v>
      </c>
      <c r="CM137" s="336">
        <f t="shared" si="271"/>
        <v>0</v>
      </c>
      <c r="CN137" s="336"/>
      <c r="CO137" s="336"/>
      <c r="CP137" s="336"/>
      <c r="CQ137" s="336"/>
      <c r="CR137" s="336"/>
      <c r="CS137" s="336"/>
      <c r="CT137" s="336"/>
      <c r="CU137" s="336"/>
      <c r="CV137" s="336"/>
      <c r="CW137" s="336"/>
      <c r="CX137" s="336"/>
      <c r="CY137" s="336"/>
      <c r="CZ137" s="336"/>
      <c r="DA137" s="336"/>
      <c r="DB137" s="336"/>
      <c r="DC137" s="336"/>
      <c r="DD137" s="336"/>
      <c r="DE137" s="336"/>
      <c r="DF137" s="480"/>
      <c r="DG137" s="336">
        <f>BY137</f>
        <v>0</v>
      </c>
      <c r="DH137" s="336">
        <f t="shared" ref="DH137:DU137" si="289">BZ137</f>
        <v>0</v>
      </c>
      <c r="DI137" s="336">
        <f t="shared" si="289"/>
        <v>0</v>
      </c>
      <c r="DJ137" s="336">
        <f t="shared" si="289"/>
        <v>0</v>
      </c>
      <c r="DK137" s="336">
        <f t="shared" si="289"/>
        <v>0</v>
      </c>
      <c r="DL137" s="336">
        <f t="shared" si="289"/>
        <v>0</v>
      </c>
      <c r="DM137" s="336">
        <f t="shared" si="289"/>
        <v>0</v>
      </c>
      <c r="DN137" s="336">
        <f t="shared" si="289"/>
        <v>0</v>
      </c>
      <c r="DO137" s="336">
        <f t="shared" si="289"/>
        <v>0</v>
      </c>
      <c r="DP137" s="336">
        <f t="shared" si="289"/>
        <v>0</v>
      </c>
      <c r="DQ137" s="336">
        <f t="shared" si="289"/>
        <v>0</v>
      </c>
      <c r="DR137" s="336">
        <f t="shared" si="289"/>
        <v>0</v>
      </c>
      <c r="DS137" s="336">
        <f t="shared" si="289"/>
        <v>0</v>
      </c>
      <c r="DT137" s="336">
        <f t="shared" si="289"/>
        <v>0</v>
      </c>
      <c r="DU137" s="336">
        <f t="shared" si="289"/>
        <v>0</v>
      </c>
    </row>
    <row r="138" spans="1:125" s="166" customFormat="1" ht="15.75" customHeight="1" x14ac:dyDescent="0.25">
      <c r="A138" s="165">
        <f>'2.Data entry'!B138</f>
        <v>0</v>
      </c>
      <c r="B138" s="326" t="str">
        <f>'2.Data entry'!C138</f>
        <v>Van</v>
      </c>
      <c r="C138" s="165" t="str">
        <f>'2.Data entry'!E138</f>
        <v>n.</v>
      </c>
      <c r="D138" s="304">
        <f>'2.Data entry'!F138</f>
        <v>0</v>
      </c>
      <c r="E138" s="305" t="str">
        <f>'2.Data entry'!G138</f>
        <v>-</v>
      </c>
      <c r="F138" s="305" t="str">
        <f>'2.Data entry'!H138</f>
        <v>-</v>
      </c>
      <c r="G138" s="305" t="str">
        <f>'2.Data entry'!I138</f>
        <v>-</v>
      </c>
      <c r="H138" s="306"/>
      <c r="I138" s="262"/>
      <c r="J138" s="307"/>
      <c r="K138" s="307"/>
      <c r="L138" s="307"/>
      <c r="M138" s="307"/>
      <c r="N138" s="307"/>
      <c r="O138" s="307"/>
      <c r="P138" s="307"/>
      <c r="Q138" s="307"/>
      <c r="R138" s="307"/>
      <c r="S138" s="307"/>
      <c r="T138" s="307"/>
      <c r="U138" s="307"/>
      <c r="V138" s="307"/>
      <c r="W138" s="307"/>
      <c r="X138" s="307"/>
      <c r="Y138" s="307"/>
      <c r="Z138" s="308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R138" s="307"/>
      <c r="AS138" s="307"/>
      <c r="AT138" s="307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X138" s="262"/>
      <c r="BY138" s="336">
        <f t="shared" si="257"/>
        <v>0</v>
      </c>
      <c r="BZ138" s="336">
        <f t="shared" si="258"/>
        <v>0</v>
      </c>
      <c r="CA138" s="336">
        <f t="shared" si="259"/>
        <v>0</v>
      </c>
      <c r="CB138" s="336">
        <f t="shared" si="260"/>
        <v>0</v>
      </c>
      <c r="CC138" s="336">
        <f t="shared" si="261"/>
        <v>0</v>
      </c>
      <c r="CD138" s="336">
        <f t="shared" si="262"/>
        <v>0</v>
      </c>
      <c r="CE138" s="336">
        <f t="shared" si="263"/>
        <v>0</v>
      </c>
      <c r="CF138" s="336">
        <f t="shared" si="264"/>
        <v>0</v>
      </c>
      <c r="CG138" s="336">
        <f t="shared" si="265"/>
        <v>0</v>
      </c>
      <c r="CH138" s="336">
        <f t="shared" si="266"/>
        <v>0</v>
      </c>
      <c r="CI138" s="336">
        <f t="shared" si="267"/>
        <v>0</v>
      </c>
      <c r="CJ138" s="336">
        <f t="shared" si="268"/>
        <v>0</v>
      </c>
      <c r="CK138" s="336">
        <f t="shared" si="269"/>
        <v>0</v>
      </c>
      <c r="CL138" s="336">
        <f t="shared" si="270"/>
        <v>0</v>
      </c>
      <c r="CM138" s="336">
        <f t="shared" si="271"/>
        <v>0</v>
      </c>
      <c r="CN138" s="336"/>
      <c r="CO138" s="336"/>
      <c r="CP138" s="336"/>
      <c r="CQ138" s="336"/>
      <c r="CR138" s="336"/>
      <c r="CS138" s="336"/>
      <c r="CT138" s="336"/>
      <c r="CU138" s="336"/>
      <c r="CV138" s="336"/>
      <c r="CW138" s="336"/>
      <c r="CX138" s="336"/>
      <c r="CY138" s="336"/>
      <c r="CZ138" s="336"/>
      <c r="DA138" s="336"/>
      <c r="DB138" s="336"/>
      <c r="DC138" s="336"/>
      <c r="DD138" s="336"/>
      <c r="DE138" s="336"/>
      <c r="DF138" s="480"/>
      <c r="DG138" s="336">
        <f>BY138</f>
        <v>0</v>
      </c>
      <c r="DH138" s="336">
        <f t="shared" ref="DH138:DU140" si="290">BZ138</f>
        <v>0</v>
      </c>
      <c r="DI138" s="336">
        <f t="shared" si="290"/>
        <v>0</v>
      </c>
      <c r="DJ138" s="336">
        <f t="shared" si="290"/>
        <v>0</v>
      </c>
      <c r="DK138" s="336">
        <f t="shared" si="290"/>
        <v>0</v>
      </c>
      <c r="DL138" s="336">
        <f t="shared" si="290"/>
        <v>0</v>
      </c>
      <c r="DM138" s="336">
        <f t="shared" si="290"/>
        <v>0</v>
      </c>
      <c r="DN138" s="336">
        <f t="shared" si="290"/>
        <v>0</v>
      </c>
      <c r="DO138" s="336">
        <f t="shared" si="290"/>
        <v>0</v>
      </c>
      <c r="DP138" s="336">
        <f t="shared" si="290"/>
        <v>0</v>
      </c>
      <c r="DQ138" s="336">
        <f t="shared" si="290"/>
        <v>0</v>
      </c>
      <c r="DR138" s="336">
        <f t="shared" si="290"/>
        <v>0</v>
      </c>
      <c r="DS138" s="336">
        <f t="shared" si="290"/>
        <v>0</v>
      </c>
      <c r="DT138" s="336">
        <f t="shared" si="290"/>
        <v>0</v>
      </c>
      <c r="DU138" s="336">
        <f t="shared" si="290"/>
        <v>0</v>
      </c>
    </row>
    <row r="139" spans="1:125" s="166" customFormat="1" ht="15.75" customHeight="1" x14ac:dyDescent="0.25">
      <c r="A139" s="165">
        <f>'2.Data entry'!B139</f>
        <v>0</v>
      </c>
      <c r="B139" s="326" t="str">
        <f>'2.Data entry'!C139</f>
        <v xml:space="preserve">Car </v>
      </c>
      <c r="C139" s="165" t="str">
        <f>'2.Data entry'!E139</f>
        <v>n.</v>
      </c>
      <c r="D139" s="304">
        <f>'2.Data entry'!F139</f>
        <v>0</v>
      </c>
      <c r="E139" s="305" t="str">
        <f>'2.Data entry'!G139</f>
        <v>-</v>
      </c>
      <c r="F139" s="305" t="str">
        <f>'2.Data entry'!H139</f>
        <v>-</v>
      </c>
      <c r="G139" s="305" t="str">
        <f>'2.Data entry'!I139</f>
        <v>-</v>
      </c>
      <c r="H139" s="306"/>
      <c r="I139" s="262"/>
      <c r="J139" s="307"/>
      <c r="K139" s="307"/>
      <c r="L139" s="307"/>
      <c r="M139" s="307"/>
      <c r="N139" s="307"/>
      <c r="O139" s="307"/>
      <c r="P139" s="307"/>
      <c r="Q139" s="307"/>
      <c r="R139" s="307"/>
      <c r="S139" s="307"/>
      <c r="T139" s="307"/>
      <c r="U139" s="307"/>
      <c r="V139" s="307"/>
      <c r="W139" s="307"/>
      <c r="X139" s="307"/>
      <c r="Y139" s="307"/>
      <c r="Z139" s="308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R139" s="307"/>
      <c r="AS139" s="307"/>
      <c r="AT139" s="307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X139" s="262"/>
      <c r="BY139" s="336">
        <f t="shared" si="257"/>
        <v>0</v>
      </c>
      <c r="BZ139" s="336">
        <f t="shared" si="258"/>
        <v>0</v>
      </c>
      <c r="CA139" s="336">
        <f t="shared" si="259"/>
        <v>0</v>
      </c>
      <c r="CB139" s="336">
        <f t="shared" si="260"/>
        <v>0</v>
      </c>
      <c r="CC139" s="336">
        <f t="shared" si="261"/>
        <v>0</v>
      </c>
      <c r="CD139" s="336">
        <f t="shared" si="262"/>
        <v>0</v>
      </c>
      <c r="CE139" s="336">
        <f t="shared" si="263"/>
        <v>0</v>
      </c>
      <c r="CF139" s="336">
        <f t="shared" si="264"/>
        <v>0</v>
      </c>
      <c r="CG139" s="336">
        <f t="shared" si="265"/>
        <v>0</v>
      </c>
      <c r="CH139" s="336">
        <f t="shared" si="266"/>
        <v>0</v>
      </c>
      <c r="CI139" s="336">
        <f t="shared" si="267"/>
        <v>0</v>
      </c>
      <c r="CJ139" s="336">
        <f t="shared" si="268"/>
        <v>0</v>
      </c>
      <c r="CK139" s="336">
        <f t="shared" si="269"/>
        <v>0</v>
      </c>
      <c r="CL139" s="336">
        <f t="shared" si="270"/>
        <v>0</v>
      </c>
      <c r="CM139" s="336">
        <f t="shared" si="271"/>
        <v>0</v>
      </c>
      <c r="CN139" s="336"/>
      <c r="CO139" s="336"/>
      <c r="CP139" s="336"/>
      <c r="CQ139" s="336"/>
      <c r="CR139" s="336"/>
      <c r="CS139" s="336"/>
      <c r="CT139" s="336"/>
      <c r="CU139" s="336"/>
      <c r="CV139" s="336"/>
      <c r="CW139" s="336"/>
      <c r="CX139" s="336"/>
      <c r="CY139" s="336"/>
      <c r="CZ139" s="336"/>
      <c r="DA139" s="336"/>
      <c r="DB139" s="336"/>
      <c r="DC139" s="336"/>
      <c r="DD139" s="336"/>
      <c r="DE139" s="336"/>
      <c r="DF139" s="480"/>
      <c r="DG139" s="336">
        <f>BY139</f>
        <v>0</v>
      </c>
      <c r="DH139" s="336">
        <f t="shared" si="290"/>
        <v>0</v>
      </c>
      <c r="DI139" s="336">
        <f t="shared" si="290"/>
        <v>0</v>
      </c>
      <c r="DJ139" s="336">
        <f t="shared" si="290"/>
        <v>0</v>
      </c>
      <c r="DK139" s="336">
        <f t="shared" si="290"/>
        <v>0</v>
      </c>
      <c r="DL139" s="336">
        <f t="shared" si="290"/>
        <v>0</v>
      </c>
      <c r="DM139" s="336">
        <f t="shared" si="290"/>
        <v>0</v>
      </c>
      <c r="DN139" s="336">
        <f t="shared" si="290"/>
        <v>0</v>
      </c>
      <c r="DO139" s="336">
        <f t="shared" si="290"/>
        <v>0</v>
      </c>
      <c r="DP139" s="336">
        <f t="shared" si="290"/>
        <v>0</v>
      </c>
      <c r="DQ139" s="336">
        <f t="shared" si="290"/>
        <v>0</v>
      </c>
      <c r="DR139" s="336">
        <f t="shared" si="290"/>
        <v>0</v>
      </c>
      <c r="DS139" s="336">
        <f t="shared" si="290"/>
        <v>0</v>
      </c>
      <c r="DT139" s="336">
        <f t="shared" si="290"/>
        <v>0</v>
      </c>
      <c r="DU139" s="336">
        <f t="shared" si="290"/>
        <v>0</v>
      </c>
    </row>
    <row r="140" spans="1:125" s="166" customFormat="1" ht="15.75" customHeight="1" x14ac:dyDescent="0.25">
      <c r="A140" s="165">
        <f>'2.Data entry'!B140</f>
        <v>0</v>
      </c>
      <c r="B140" s="326" t="str">
        <f>'2.Data entry'!C140</f>
        <v>Tractor</v>
      </c>
      <c r="C140" s="165" t="str">
        <f>'2.Data entry'!E140</f>
        <v>n.</v>
      </c>
      <c r="D140" s="304">
        <f>'2.Data entry'!F140</f>
        <v>0</v>
      </c>
      <c r="E140" s="305" t="str">
        <f>'2.Data entry'!G140</f>
        <v>-</v>
      </c>
      <c r="F140" s="305" t="str">
        <f>'2.Data entry'!H140</f>
        <v>-</v>
      </c>
      <c r="G140" s="305" t="str">
        <f>'2.Data entry'!I140</f>
        <v>-</v>
      </c>
      <c r="H140" s="306"/>
      <c r="I140" s="262"/>
      <c r="J140" s="307"/>
      <c r="K140" s="307"/>
      <c r="L140" s="307"/>
      <c r="M140" s="307"/>
      <c r="N140" s="307"/>
      <c r="O140" s="307"/>
      <c r="P140" s="307"/>
      <c r="Q140" s="307"/>
      <c r="R140" s="307"/>
      <c r="S140" s="307"/>
      <c r="T140" s="307"/>
      <c r="U140" s="307"/>
      <c r="V140" s="307"/>
      <c r="W140" s="307"/>
      <c r="X140" s="307"/>
      <c r="Y140" s="307"/>
      <c r="Z140" s="308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R140" s="307"/>
      <c r="AS140" s="307"/>
      <c r="AT140" s="307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X140" s="262"/>
      <c r="BY140" s="336">
        <f t="shared" si="257"/>
        <v>0</v>
      </c>
      <c r="BZ140" s="336">
        <f t="shared" si="258"/>
        <v>0</v>
      </c>
      <c r="CA140" s="336">
        <f t="shared" si="259"/>
        <v>0</v>
      </c>
      <c r="CB140" s="336">
        <f t="shared" si="260"/>
        <v>0</v>
      </c>
      <c r="CC140" s="336">
        <f t="shared" si="261"/>
        <v>0</v>
      </c>
      <c r="CD140" s="336">
        <f t="shared" si="262"/>
        <v>0</v>
      </c>
      <c r="CE140" s="336">
        <f t="shared" si="263"/>
        <v>0</v>
      </c>
      <c r="CF140" s="336">
        <f t="shared" si="264"/>
        <v>0</v>
      </c>
      <c r="CG140" s="336">
        <f t="shared" si="265"/>
        <v>0</v>
      </c>
      <c r="CH140" s="336">
        <f t="shared" si="266"/>
        <v>0</v>
      </c>
      <c r="CI140" s="336">
        <f t="shared" si="267"/>
        <v>0</v>
      </c>
      <c r="CJ140" s="336">
        <f t="shared" si="268"/>
        <v>0</v>
      </c>
      <c r="CK140" s="336">
        <f t="shared" si="269"/>
        <v>0</v>
      </c>
      <c r="CL140" s="336">
        <f t="shared" si="270"/>
        <v>0</v>
      </c>
      <c r="CM140" s="336">
        <f t="shared" si="271"/>
        <v>0</v>
      </c>
      <c r="CN140" s="336"/>
      <c r="CO140" s="336"/>
      <c r="CP140" s="336"/>
      <c r="CQ140" s="336"/>
      <c r="CR140" s="336"/>
      <c r="CS140" s="336"/>
      <c r="CT140" s="336"/>
      <c r="CU140" s="336"/>
      <c r="CV140" s="336"/>
      <c r="CW140" s="336"/>
      <c r="CX140" s="336"/>
      <c r="CY140" s="336"/>
      <c r="CZ140" s="336"/>
      <c r="DA140" s="336"/>
      <c r="DB140" s="336"/>
      <c r="DC140" s="336"/>
      <c r="DD140" s="336"/>
      <c r="DE140" s="336"/>
      <c r="DF140" s="480"/>
      <c r="DG140" s="336">
        <f>BY140</f>
        <v>0</v>
      </c>
      <c r="DH140" s="336">
        <f t="shared" si="290"/>
        <v>0</v>
      </c>
      <c r="DI140" s="336">
        <f t="shared" si="290"/>
        <v>0</v>
      </c>
      <c r="DJ140" s="336">
        <f t="shared" si="290"/>
        <v>0</v>
      </c>
      <c r="DK140" s="336">
        <f t="shared" si="290"/>
        <v>0</v>
      </c>
      <c r="DL140" s="336">
        <f t="shared" si="290"/>
        <v>0</v>
      </c>
      <c r="DM140" s="336">
        <f t="shared" si="290"/>
        <v>0</v>
      </c>
      <c r="DN140" s="336">
        <f t="shared" si="290"/>
        <v>0</v>
      </c>
      <c r="DO140" s="336">
        <f t="shared" si="290"/>
        <v>0</v>
      </c>
      <c r="DP140" s="336">
        <f t="shared" si="290"/>
        <v>0</v>
      </c>
      <c r="DQ140" s="336">
        <f t="shared" si="290"/>
        <v>0</v>
      </c>
      <c r="DR140" s="336">
        <f t="shared" si="290"/>
        <v>0</v>
      </c>
      <c r="DS140" s="336">
        <f t="shared" si="290"/>
        <v>0</v>
      </c>
      <c r="DT140" s="336">
        <f t="shared" si="290"/>
        <v>0</v>
      </c>
      <c r="DU140" s="336">
        <f t="shared" si="290"/>
        <v>0</v>
      </c>
    </row>
    <row r="141" spans="1:125" s="166" customFormat="1" ht="15.75" customHeight="1" x14ac:dyDescent="0.25">
      <c r="A141" s="165">
        <f>'2.Data entry'!B141</f>
        <v>0</v>
      </c>
      <c r="B141" s="303" t="str">
        <f>'2.Data entry'!C141</f>
        <v>Other (please, specify in Notes)</v>
      </c>
      <c r="C141" s="165" t="str">
        <f>'2.Data entry'!E141</f>
        <v>n.</v>
      </c>
      <c r="D141" s="304">
        <f>'2.Data entry'!F141</f>
        <v>0</v>
      </c>
      <c r="E141" s="305" t="str">
        <f>'2.Data entry'!G141</f>
        <v>-</v>
      </c>
      <c r="F141" s="305" t="str">
        <f>'2.Data entry'!H141</f>
        <v>-</v>
      </c>
      <c r="G141" s="305" t="str">
        <f>'2.Data entry'!I141</f>
        <v>-</v>
      </c>
      <c r="H141" s="306"/>
      <c r="I141" s="262"/>
      <c r="Z141" s="262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R141" s="307"/>
      <c r="AS141" s="307"/>
      <c r="AT141" s="307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X141" s="262"/>
      <c r="BY141" s="336">
        <f t="shared" si="257"/>
        <v>0</v>
      </c>
      <c r="BZ141" s="336">
        <f t="shared" si="258"/>
        <v>0</v>
      </c>
      <c r="CA141" s="336">
        <f t="shared" si="259"/>
        <v>0</v>
      </c>
      <c r="CB141" s="336">
        <f t="shared" si="260"/>
        <v>0</v>
      </c>
      <c r="CC141" s="336">
        <f t="shared" si="261"/>
        <v>0</v>
      </c>
      <c r="CD141" s="336">
        <f t="shared" si="262"/>
        <v>0</v>
      </c>
      <c r="CE141" s="336">
        <f t="shared" si="263"/>
        <v>0</v>
      </c>
      <c r="CF141" s="336">
        <f t="shared" si="264"/>
        <v>0</v>
      </c>
      <c r="CG141" s="336">
        <f t="shared" si="265"/>
        <v>0</v>
      </c>
      <c r="CH141" s="336">
        <f t="shared" si="266"/>
        <v>0</v>
      </c>
      <c r="CI141" s="336">
        <f t="shared" si="267"/>
        <v>0</v>
      </c>
      <c r="CJ141" s="336">
        <f t="shared" si="268"/>
        <v>0</v>
      </c>
      <c r="CK141" s="336">
        <f t="shared" si="269"/>
        <v>0</v>
      </c>
      <c r="CL141" s="336">
        <f t="shared" si="270"/>
        <v>0</v>
      </c>
      <c r="CM141" s="336">
        <f t="shared" si="271"/>
        <v>0</v>
      </c>
      <c r="CN141" s="336"/>
      <c r="CO141" s="336"/>
      <c r="CP141" s="336"/>
      <c r="CQ141" s="336"/>
      <c r="CR141" s="336"/>
      <c r="CS141" s="336"/>
      <c r="CT141" s="336"/>
      <c r="CU141" s="336"/>
      <c r="CV141" s="336"/>
      <c r="CW141" s="336"/>
      <c r="CX141" s="336"/>
      <c r="CY141" s="336"/>
      <c r="CZ141" s="336"/>
      <c r="DA141" s="336"/>
      <c r="DB141" s="336"/>
      <c r="DC141" s="336"/>
      <c r="DD141" s="336"/>
      <c r="DE141" s="336"/>
      <c r="DF141" s="480"/>
      <c r="DG141" s="336">
        <f t="shared" ref="DG141:DG150" si="291">BY141</f>
        <v>0</v>
      </c>
      <c r="DH141" s="336">
        <f t="shared" ref="DH141:DH150" si="292">BZ141</f>
        <v>0</v>
      </c>
      <c r="DI141" s="336">
        <f t="shared" ref="DI141:DI150" si="293">CA141</f>
        <v>0</v>
      </c>
      <c r="DJ141" s="336">
        <f t="shared" ref="DJ141:DJ150" si="294">CB141</f>
        <v>0</v>
      </c>
      <c r="DK141" s="336">
        <f t="shared" ref="DK141:DK150" si="295">CC141</f>
        <v>0</v>
      </c>
      <c r="DL141" s="336">
        <f t="shared" ref="DL141:DL150" si="296">CD141</f>
        <v>0</v>
      </c>
      <c r="DM141" s="336">
        <f t="shared" ref="DM141:DM150" si="297">CE141</f>
        <v>0</v>
      </c>
      <c r="DN141" s="336">
        <f t="shared" ref="DN141:DN150" si="298">CF141</f>
        <v>0</v>
      </c>
      <c r="DO141" s="336">
        <f t="shared" ref="DO141:DO150" si="299">CG141</f>
        <v>0</v>
      </c>
      <c r="DP141" s="336">
        <f t="shared" ref="DP141:DP150" si="300">CH141</f>
        <v>0</v>
      </c>
      <c r="DQ141" s="336">
        <f t="shared" ref="DQ141:DQ150" si="301">CI141</f>
        <v>0</v>
      </c>
      <c r="DR141" s="336">
        <f t="shared" ref="DR141:DR150" si="302">CJ141</f>
        <v>0</v>
      </c>
      <c r="DS141" s="336">
        <f t="shared" ref="DS141:DS150" si="303">CK141</f>
        <v>0</v>
      </c>
      <c r="DT141" s="336">
        <f t="shared" ref="DT141:DT150" si="304">CL141</f>
        <v>0</v>
      </c>
      <c r="DU141" s="336">
        <f t="shared" ref="DU141:DU150" si="305">CM141</f>
        <v>0</v>
      </c>
    </row>
    <row r="142" spans="1:125" s="166" customFormat="1" ht="15.75" customHeight="1" x14ac:dyDescent="0.25">
      <c r="A142" s="165">
        <f>'2.Data entry'!B142</f>
        <v>0</v>
      </c>
      <c r="B142" s="303">
        <f>'2.Data entry'!C142</f>
        <v>0</v>
      </c>
      <c r="C142" s="165">
        <f>'2.Data entry'!E142</f>
        <v>0</v>
      </c>
      <c r="D142" s="304">
        <f>'2.Data entry'!F142</f>
        <v>0</v>
      </c>
      <c r="E142" s="305" t="str">
        <f>'2.Data entry'!G142</f>
        <v>-</v>
      </c>
      <c r="F142" s="305" t="str">
        <f>'2.Data entry'!H142</f>
        <v>-</v>
      </c>
      <c r="G142" s="305" t="str">
        <f>'2.Data entry'!I142</f>
        <v>-</v>
      </c>
      <c r="H142" s="306"/>
      <c r="I142" s="262"/>
      <c r="J142" s="307"/>
      <c r="K142" s="307"/>
      <c r="L142" s="307"/>
      <c r="M142" s="307"/>
      <c r="N142" s="307"/>
      <c r="O142" s="307"/>
      <c r="P142" s="307"/>
      <c r="Q142" s="307"/>
      <c r="R142" s="307"/>
      <c r="S142" s="307"/>
      <c r="T142" s="307"/>
      <c r="U142" s="307"/>
      <c r="V142" s="307"/>
      <c r="W142" s="307"/>
      <c r="X142" s="307"/>
      <c r="Y142" s="307"/>
      <c r="Z142" s="308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R142" s="307"/>
      <c r="AS142" s="307"/>
      <c r="AT142" s="307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X142" s="262"/>
      <c r="BY142" s="336">
        <f t="shared" si="257"/>
        <v>0</v>
      </c>
      <c r="BZ142" s="336">
        <f t="shared" si="258"/>
        <v>0</v>
      </c>
      <c r="CA142" s="336">
        <f t="shared" si="259"/>
        <v>0</v>
      </c>
      <c r="CB142" s="336">
        <f t="shared" si="260"/>
        <v>0</v>
      </c>
      <c r="CC142" s="336">
        <f t="shared" si="261"/>
        <v>0</v>
      </c>
      <c r="CD142" s="336">
        <f t="shared" si="262"/>
        <v>0</v>
      </c>
      <c r="CE142" s="336">
        <f t="shared" si="263"/>
        <v>0</v>
      </c>
      <c r="CF142" s="336">
        <f t="shared" si="264"/>
        <v>0</v>
      </c>
      <c r="CG142" s="336">
        <f t="shared" si="265"/>
        <v>0</v>
      </c>
      <c r="CH142" s="336">
        <f t="shared" si="266"/>
        <v>0</v>
      </c>
      <c r="CI142" s="336">
        <f t="shared" si="267"/>
        <v>0</v>
      </c>
      <c r="CJ142" s="336">
        <f t="shared" si="268"/>
        <v>0</v>
      </c>
      <c r="CK142" s="336">
        <f t="shared" si="269"/>
        <v>0</v>
      </c>
      <c r="CL142" s="336">
        <f t="shared" si="270"/>
        <v>0</v>
      </c>
      <c r="CM142" s="336">
        <f t="shared" si="271"/>
        <v>0</v>
      </c>
      <c r="CN142" s="336"/>
      <c r="CO142" s="336"/>
      <c r="CP142" s="336"/>
      <c r="CQ142" s="336"/>
      <c r="CR142" s="336"/>
      <c r="CS142" s="336"/>
      <c r="CT142" s="336"/>
      <c r="CU142" s="336"/>
      <c r="CV142" s="336"/>
      <c r="CW142" s="336"/>
      <c r="CX142" s="336"/>
      <c r="CY142" s="336"/>
      <c r="CZ142" s="336"/>
      <c r="DA142" s="336"/>
      <c r="DB142" s="336"/>
      <c r="DC142" s="336"/>
      <c r="DD142" s="336"/>
      <c r="DE142" s="336"/>
      <c r="DF142" s="480"/>
      <c r="DG142" s="336">
        <f t="shared" si="291"/>
        <v>0</v>
      </c>
      <c r="DH142" s="336">
        <f t="shared" si="292"/>
        <v>0</v>
      </c>
      <c r="DI142" s="336">
        <f t="shared" si="293"/>
        <v>0</v>
      </c>
      <c r="DJ142" s="336">
        <f t="shared" si="294"/>
        <v>0</v>
      </c>
      <c r="DK142" s="336">
        <f t="shared" si="295"/>
        <v>0</v>
      </c>
      <c r="DL142" s="336">
        <f t="shared" si="296"/>
        <v>0</v>
      </c>
      <c r="DM142" s="336">
        <f t="shared" si="297"/>
        <v>0</v>
      </c>
      <c r="DN142" s="336">
        <f t="shared" si="298"/>
        <v>0</v>
      </c>
      <c r="DO142" s="336">
        <f t="shared" si="299"/>
        <v>0</v>
      </c>
      <c r="DP142" s="336">
        <f t="shared" si="300"/>
        <v>0</v>
      </c>
      <c r="DQ142" s="336">
        <f t="shared" si="301"/>
        <v>0</v>
      </c>
      <c r="DR142" s="336">
        <f t="shared" si="302"/>
        <v>0</v>
      </c>
      <c r="DS142" s="336">
        <f t="shared" si="303"/>
        <v>0</v>
      </c>
      <c r="DT142" s="336">
        <f t="shared" si="304"/>
        <v>0</v>
      </c>
      <c r="DU142" s="336">
        <f t="shared" si="305"/>
        <v>0</v>
      </c>
    </row>
    <row r="143" spans="1:125" s="166" customFormat="1" ht="15.75" customHeight="1" x14ac:dyDescent="0.25">
      <c r="A143" s="165">
        <f>'2.Data entry'!B143</f>
        <v>0</v>
      </c>
      <c r="B143" s="303">
        <f>'2.Data entry'!C143</f>
        <v>0</v>
      </c>
      <c r="C143" s="165">
        <f>'2.Data entry'!E143</f>
        <v>0</v>
      </c>
      <c r="D143" s="304">
        <f>'2.Data entry'!F143</f>
        <v>0</v>
      </c>
      <c r="E143" s="305">
        <f>'2.Data entry'!G143</f>
        <v>0</v>
      </c>
      <c r="F143" s="305">
        <f>'2.Data entry'!H143</f>
        <v>0</v>
      </c>
      <c r="G143" s="305">
        <f>'2.Data entry'!I143</f>
        <v>0</v>
      </c>
      <c r="H143" s="306"/>
      <c r="I143" s="262"/>
      <c r="J143" s="307"/>
      <c r="K143" s="307"/>
      <c r="L143" s="307"/>
      <c r="M143" s="307"/>
      <c r="N143" s="307"/>
      <c r="O143" s="307"/>
      <c r="P143" s="307"/>
      <c r="Q143" s="307"/>
      <c r="R143" s="307"/>
      <c r="S143" s="307"/>
      <c r="T143" s="307"/>
      <c r="U143" s="307"/>
      <c r="V143" s="307"/>
      <c r="W143" s="307"/>
      <c r="X143" s="307"/>
      <c r="Y143" s="307"/>
      <c r="Z143" s="308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R143" s="307"/>
      <c r="AS143" s="307"/>
      <c r="AT143" s="307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X143" s="262"/>
      <c r="BY143" s="336">
        <f t="shared" si="257"/>
        <v>0</v>
      </c>
      <c r="BZ143" s="336">
        <f t="shared" si="258"/>
        <v>0</v>
      </c>
      <c r="CA143" s="336">
        <f t="shared" si="259"/>
        <v>0</v>
      </c>
      <c r="CB143" s="336">
        <f t="shared" si="260"/>
        <v>0</v>
      </c>
      <c r="CC143" s="336">
        <f t="shared" si="261"/>
        <v>0</v>
      </c>
      <c r="CD143" s="336">
        <f t="shared" si="262"/>
        <v>0</v>
      </c>
      <c r="CE143" s="336">
        <f t="shared" si="263"/>
        <v>0</v>
      </c>
      <c r="CF143" s="336">
        <f t="shared" si="264"/>
        <v>0</v>
      </c>
      <c r="CG143" s="336">
        <f t="shared" si="265"/>
        <v>0</v>
      </c>
      <c r="CH143" s="336">
        <f t="shared" si="266"/>
        <v>0</v>
      </c>
      <c r="CI143" s="336">
        <f t="shared" si="267"/>
        <v>0</v>
      </c>
      <c r="CJ143" s="336">
        <f t="shared" si="268"/>
        <v>0</v>
      </c>
      <c r="CK143" s="336">
        <f t="shared" si="269"/>
        <v>0</v>
      </c>
      <c r="CL143" s="336">
        <f t="shared" si="270"/>
        <v>0</v>
      </c>
      <c r="CM143" s="336">
        <f t="shared" si="271"/>
        <v>0</v>
      </c>
      <c r="CN143" s="336"/>
      <c r="CO143" s="336"/>
      <c r="CP143" s="336"/>
      <c r="CQ143" s="336"/>
      <c r="CR143" s="336"/>
      <c r="CS143" s="336"/>
      <c r="CT143" s="336"/>
      <c r="CU143" s="336"/>
      <c r="CV143" s="336"/>
      <c r="CW143" s="336"/>
      <c r="CX143" s="336"/>
      <c r="CY143" s="336"/>
      <c r="CZ143" s="336"/>
      <c r="DA143" s="336"/>
      <c r="DB143" s="336"/>
      <c r="DC143" s="336"/>
      <c r="DD143" s="336"/>
      <c r="DE143" s="336"/>
      <c r="DF143" s="480"/>
      <c r="DG143" s="336">
        <f t="shared" si="291"/>
        <v>0</v>
      </c>
      <c r="DH143" s="336">
        <f t="shared" si="292"/>
        <v>0</v>
      </c>
      <c r="DI143" s="336">
        <f t="shared" si="293"/>
        <v>0</v>
      </c>
      <c r="DJ143" s="336">
        <f t="shared" si="294"/>
        <v>0</v>
      </c>
      <c r="DK143" s="336">
        <f t="shared" si="295"/>
        <v>0</v>
      </c>
      <c r="DL143" s="336">
        <f t="shared" si="296"/>
        <v>0</v>
      </c>
      <c r="DM143" s="336">
        <f t="shared" si="297"/>
        <v>0</v>
      </c>
      <c r="DN143" s="336">
        <f t="shared" si="298"/>
        <v>0</v>
      </c>
      <c r="DO143" s="336">
        <f t="shared" si="299"/>
        <v>0</v>
      </c>
      <c r="DP143" s="336">
        <f t="shared" si="300"/>
        <v>0</v>
      </c>
      <c r="DQ143" s="336">
        <f t="shared" si="301"/>
        <v>0</v>
      </c>
      <c r="DR143" s="336">
        <f t="shared" si="302"/>
        <v>0</v>
      </c>
      <c r="DS143" s="336">
        <f t="shared" si="303"/>
        <v>0</v>
      </c>
      <c r="DT143" s="336">
        <f t="shared" si="304"/>
        <v>0</v>
      </c>
      <c r="DU143" s="336">
        <f t="shared" si="305"/>
        <v>0</v>
      </c>
    </row>
    <row r="144" spans="1:125" s="166" customFormat="1" ht="15.75" customHeight="1" x14ac:dyDescent="0.25">
      <c r="A144" s="165">
        <f>'2.Data entry'!B144</f>
        <v>0</v>
      </c>
      <c r="B144" s="303" t="str">
        <f>'2.Data entry'!C144</f>
        <v>Natural gas</v>
      </c>
      <c r="C144" s="165" t="str">
        <f>'2.Data entry'!E144</f>
        <v>kg</v>
      </c>
      <c r="D144" s="304">
        <f>'2.Data entry'!F144</f>
        <v>0</v>
      </c>
      <c r="E144" s="305" t="str">
        <f>'2.Data entry'!G144</f>
        <v>-</v>
      </c>
      <c r="F144" s="305" t="str">
        <f>'2.Data entry'!H144</f>
        <v>-</v>
      </c>
      <c r="G144" s="305" t="str">
        <f>'2.Data entry'!I144</f>
        <v>-</v>
      </c>
      <c r="H144" s="306"/>
      <c r="I144" s="262"/>
      <c r="J144" s="476">
        <v>3.5197862999999998</v>
      </c>
      <c r="K144" s="476">
        <v>4.7146563999999999E-7</v>
      </c>
      <c r="L144" s="476">
        <v>2.5740392000000001</v>
      </c>
      <c r="M144" s="476">
        <v>1.3307478999999999E-9</v>
      </c>
      <c r="N144" s="476">
        <v>1.297985E-7</v>
      </c>
      <c r="O144" s="476">
        <v>8.7412940999999995E-4</v>
      </c>
      <c r="P144" s="476">
        <v>2.2055203999999998E-2</v>
      </c>
      <c r="Q144" s="476">
        <v>2.555632E-3</v>
      </c>
      <c r="R144" s="476">
        <v>2.8200043999999998E-3</v>
      </c>
      <c r="S144" s="476">
        <v>8.0934163999999992E-3</v>
      </c>
      <c r="T144" s="476">
        <v>7.7092631999999995E-6</v>
      </c>
      <c r="U144" s="476">
        <v>4.7389593000000003E-4</v>
      </c>
      <c r="V144" s="476">
        <v>-6.7142711E-6</v>
      </c>
      <c r="W144" s="476">
        <v>6.2673454000000001E-7</v>
      </c>
      <c r="X144" s="476">
        <v>2.5710811999999999E-3</v>
      </c>
      <c r="Y144" s="307"/>
      <c r="Z144" s="308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R144" s="307"/>
      <c r="AS144" s="307"/>
      <c r="AT144" s="307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X144" s="262"/>
      <c r="BY144" s="336">
        <f t="shared" si="257"/>
        <v>0</v>
      </c>
      <c r="BZ144" s="336">
        <f t="shared" si="258"/>
        <v>0</v>
      </c>
      <c r="CA144" s="336">
        <f t="shared" si="259"/>
        <v>0</v>
      </c>
      <c r="CB144" s="336">
        <f t="shared" si="260"/>
        <v>0</v>
      </c>
      <c r="CC144" s="336">
        <f t="shared" si="261"/>
        <v>0</v>
      </c>
      <c r="CD144" s="336">
        <f t="shared" si="262"/>
        <v>0</v>
      </c>
      <c r="CE144" s="336">
        <f t="shared" si="263"/>
        <v>0</v>
      </c>
      <c r="CF144" s="336">
        <f t="shared" si="264"/>
        <v>0</v>
      </c>
      <c r="CG144" s="336">
        <f t="shared" si="265"/>
        <v>0</v>
      </c>
      <c r="CH144" s="336">
        <f t="shared" si="266"/>
        <v>0</v>
      </c>
      <c r="CI144" s="336">
        <f t="shared" si="267"/>
        <v>0</v>
      </c>
      <c r="CJ144" s="336">
        <f t="shared" si="268"/>
        <v>0</v>
      </c>
      <c r="CK144" s="336">
        <f t="shared" si="269"/>
        <v>0</v>
      </c>
      <c r="CL144" s="336">
        <f t="shared" si="270"/>
        <v>0</v>
      </c>
      <c r="CM144" s="336">
        <f t="shared" si="271"/>
        <v>0</v>
      </c>
      <c r="CN144" s="336"/>
      <c r="CO144" s="336"/>
      <c r="CP144" s="336"/>
      <c r="CQ144" s="336"/>
      <c r="CR144" s="336"/>
      <c r="CS144" s="336"/>
      <c r="CT144" s="336"/>
      <c r="CU144" s="336"/>
      <c r="CV144" s="336"/>
      <c r="CW144" s="336"/>
      <c r="CX144" s="336"/>
      <c r="CY144" s="336"/>
      <c r="CZ144" s="336"/>
      <c r="DA144" s="336"/>
      <c r="DB144" s="336"/>
      <c r="DC144" s="336"/>
      <c r="DD144" s="336"/>
      <c r="DE144" s="336"/>
      <c r="DF144" s="480"/>
      <c r="DG144" s="336">
        <f t="shared" si="291"/>
        <v>0</v>
      </c>
      <c r="DH144" s="336">
        <f t="shared" si="292"/>
        <v>0</v>
      </c>
      <c r="DI144" s="336">
        <f t="shared" si="293"/>
        <v>0</v>
      </c>
      <c r="DJ144" s="336">
        <f t="shared" si="294"/>
        <v>0</v>
      </c>
      <c r="DK144" s="336">
        <f t="shared" si="295"/>
        <v>0</v>
      </c>
      <c r="DL144" s="336">
        <f t="shared" si="296"/>
        <v>0</v>
      </c>
      <c r="DM144" s="336">
        <f t="shared" si="297"/>
        <v>0</v>
      </c>
      <c r="DN144" s="336">
        <f t="shared" si="298"/>
        <v>0</v>
      </c>
      <c r="DO144" s="336">
        <f t="shared" si="299"/>
        <v>0</v>
      </c>
      <c r="DP144" s="336">
        <f t="shared" si="300"/>
        <v>0</v>
      </c>
      <c r="DQ144" s="336">
        <f t="shared" si="301"/>
        <v>0</v>
      </c>
      <c r="DR144" s="336">
        <f t="shared" si="302"/>
        <v>0</v>
      </c>
      <c r="DS144" s="336">
        <f t="shared" si="303"/>
        <v>0</v>
      </c>
      <c r="DT144" s="336">
        <f t="shared" si="304"/>
        <v>0</v>
      </c>
      <c r="DU144" s="336">
        <f t="shared" si="305"/>
        <v>0</v>
      </c>
    </row>
    <row r="145" spans="1:125" s="166" customFormat="1" ht="15.75" customHeight="1" x14ac:dyDescent="0.25">
      <c r="A145" s="165">
        <f>'2.Data entry'!B145</f>
        <v>0</v>
      </c>
      <c r="B145" s="303" t="str">
        <f>'2.Data entry'!C145</f>
        <v xml:space="preserve">Diesel </v>
      </c>
      <c r="C145" s="314" t="s">
        <v>33</v>
      </c>
      <c r="D145" s="325">
        <f>'2.Data entry'!F145*0.833</f>
        <v>0</v>
      </c>
      <c r="E145" s="305" t="str">
        <f>'2.Data entry'!G145</f>
        <v>-</v>
      </c>
      <c r="F145" s="305" t="str">
        <f>'2.Data entry'!H145</f>
        <v>-</v>
      </c>
      <c r="G145" s="305" t="str">
        <f>'2.Data entry'!I145</f>
        <v>-</v>
      </c>
      <c r="H145" s="306"/>
      <c r="I145" s="262"/>
      <c r="J145" s="476">
        <v>3.6410871999999999</v>
      </c>
      <c r="K145" s="476">
        <v>6.7515363999999998E-7</v>
      </c>
      <c r="L145" s="476">
        <v>3.3318295</v>
      </c>
      <c r="M145" s="476">
        <v>4.3317478000000002E-9</v>
      </c>
      <c r="N145" s="476">
        <v>1.8886564999999999E-7</v>
      </c>
      <c r="O145" s="476">
        <v>3.3088920999999999E-3</v>
      </c>
      <c r="P145" s="476">
        <v>0.23430971</v>
      </c>
      <c r="Q145" s="476">
        <v>1.2852552999999999E-2</v>
      </c>
      <c r="R145" s="476">
        <v>1.3144444999999999E-2</v>
      </c>
      <c r="S145" s="476">
        <v>4.7451785000000003E-2</v>
      </c>
      <c r="T145" s="476">
        <v>1.629409E-5</v>
      </c>
      <c r="U145" s="476">
        <v>4.3142650000000003E-3</v>
      </c>
      <c r="V145" s="476">
        <v>-8.6508998000000006E-6</v>
      </c>
      <c r="W145" s="476">
        <v>9.3878025000000005E-7</v>
      </c>
      <c r="X145" s="476">
        <v>3.6792137000000003E-2</v>
      </c>
      <c r="Y145" s="307"/>
      <c r="Z145" s="308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R145" s="307"/>
      <c r="AS145" s="307"/>
      <c r="AT145" s="307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X145" s="262"/>
      <c r="BY145" s="336">
        <f t="shared" si="257"/>
        <v>0</v>
      </c>
      <c r="BZ145" s="336">
        <f t="shared" si="258"/>
        <v>0</v>
      </c>
      <c r="CA145" s="336">
        <f t="shared" si="259"/>
        <v>0</v>
      </c>
      <c r="CB145" s="336">
        <f t="shared" si="260"/>
        <v>0</v>
      </c>
      <c r="CC145" s="336">
        <f t="shared" si="261"/>
        <v>0</v>
      </c>
      <c r="CD145" s="336">
        <f t="shared" si="262"/>
        <v>0</v>
      </c>
      <c r="CE145" s="336">
        <f t="shared" si="263"/>
        <v>0</v>
      </c>
      <c r="CF145" s="336">
        <f t="shared" si="264"/>
        <v>0</v>
      </c>
      <c r="CG145" s="336">
        <f t="shared" si="265"/>
        <v>0</v>
      </c>
      <c r="CH145" s="336">
        <f t="shared" si="266"/>
        <v>0</v>
      </c>
      <c r="CI145" s="336">
        <f t="shared" si="267"/>
        <v>0</v>
      </c>
      <c r="CJ145" s="336">
        <f t="shared" si="268"/>
        <v>0</v>
      </c>
      <c r="CK145" s="336">
        <f t="shared" si="269"/>
        <v>0</v>
      </c>
      <c r="CL145" s="336">
        <f t="shared" si="270"/>
        <v>0</v>
      </c>
      <c r="CM145" s="336">
        <f t="shared" si="271"/>
        <v>0</v>
      </c>
      <c r="CN145" s="336"/>
      <c r="CO145" s="336"/>
      <c r="CP145" s="336"/>
      <c r="CQ145" s="336"/>
      <c r="CR145" s="336"/>
      <c r="CS145" s="336"/>
      <c r="CT145" s="336"/>
      <c r="CU145" s="336"/>
      <c r="CV145" s="336"/>
      <c r="CW145" s="336"/>
      <c r="CX145" s="336"/>
      <c r="CY145" s="336"/>
      <c r="CZ145" s="336"/>
      <c r="DA145" s="336"/>
      <c r="DB145" s="336"/>
      <c r="DC145" s="336"/>
      <c r="DD145" s="336"/>
      <c r="DE145" s="336"/>
      <c r="DF145" s="480"/>
      <c r="DG145" s="336">
        <f t="shared" si="291"/>
        <v>0</v>
      </c>
      <c r="DH145" s="336">
        <f t="shared" si="292"/>
        <v>0</v>
      </c>
      <c r="DI145" s="336">
        <f t="shared" si="293"/>
        <v>0</v>
      </c>
      <c r="DJ145" s="336">
        <f t="shared" si="294"/>
        <v>0</v>
      </c>
      <c r="DK145" s="336">
        <f t="shared" si="295"/>
        <v>0</v>
      </c>
      <c r="DL145" s="336">
        <f t="shared" si="296"/>
        <v>0</v>
      </c>
      <c r="DM145" s="336">
        <f t="shared" si="297"/>
        <v>0</v>
      </c>
      <c r="DN145" s="336">
        <f t="shared" si="298"/>
        <v>0</v>
      </c>
      <c r="DO145" s="336">
        <f t="shared" si="299"/>
        <v>0</v>
      </c>
      <c r="DP145" s="336">
        <f t="shared" si="300"/>
        <v>0</v>
      </c>
      <c r="DQ145" s="336">
        <f t="shared" si="301"/>
        <v>0</v>
      </c>
      <c r="DR145" s="336">
        <f t="shared" si="302"/>
        <v>0</v>
      </c>
      <c r="DS145" s="336">
        <f t="shared" si="303"/>
        <v>0</v>
      </c>
      <c r="DT145" s="336">
        <f t="shared" si="304"/>
        <v>0</v>
      </c>
      <c r="DU145" s="336">
        <f t="shared" si="305"/>
        <v>0</v>
      </c>
    </row>
    <row r="146" spans="1:125" s="166" customFormat="1" ht="15.75" customHeight="1" x14ac:dyDescent="0.25">
      <c r="A146" s="165">
        <f>'2.Data entry'!B146</f>
        <v>0</v>
      </c>
      <c r="B146" s="303" t="str">
        <f>'2.Data entry'!C146</f>
        <v>Petrol</v>
      </c>
      <c r="C146" s="314" t="s">
        <v>33</v>
      </c>
      <c r="D146" s="325">
        <f>'2.Data entry'!F146*0.714</f>
        <v>0</v>
      </c>
      <c r="E146" s="305" t="str">
        <f>'2.Data entry'!G146</f>
        <v>-</v>
      </c>
      <c r="F146" s="305" t="str">
        <f>'2.Data entry'!H146</f>
        <v>-</v>
      </c>
      <c r="G146" s="305" t="str">
        <f>'2.Data entry'!I146</f>
        <v>-</v>
      </c>
      <c r="H146" s="306"/>
      <c r="I146" s="262"/>
      <c r="J146" s="476">
        <v>3.791928</v>
      </c>
      <c r="K146" s="476">
        <v>6.4810176999999995E-7</v>
      </c>
      <c r="L146" s="476">
        <v>3.4352703999999998</v>
      </c>
      <c r="M146" s="476">
        <v>4.1814223000000001E-9</v>
      </c>
      <c r="N146" s="476">
        <v>1.6711074E-7</v>
      </c>
      <c r="O146" s="476">
        <v>1.1064950999999999E-3</v>
      </c>
      <c r="P146" s="476">
        <v>0.22616931000000001</v>
      </c>
      <c r="Q146" s="476">
        <v>5.4846399000000002E-3</v>
      </c>
      <c r="R146" s="476">
        <v>7.6351381999999997E-3</v>
      </c>
      <c r="S146" s="476">
        <v>1.0774349000000001E-2</v>
      </c>
      <c r="T146" s="476">
        <v>2.4814132000000001E-5</v>
      </c>
      <c r="U146" s="476">
        <v>9.4886883999999996E-4</v>
      </c>
      <c r="V146" s="476">
        <v>6.1994893999999995E-5</v>
      </c>
      <c r="W146" s="476">
        <v>1.4356353E-6</v>
      </c>
      <c r="X146" s="476">
        <v>6.4575201999999998E-2</v>
      </c>
      <c r="Y146" s="307"/>
      <c r="Z146" s="308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R146" s="307"/>
      <c r="AS146" s="307"/>
      <c r="AT146" s="307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X146" s="262"/>
      <c r="BY146" s="336">
        <f t="shared" si="257"/>
        <v>0</v>
      </c>
      <c r="BZ146" s="336">
        <f t="shared" si="258"/>
        <v>0</v>
      </c>
      <c r="CA146" s="336">
        <f t="shared" si="259"/>
        <v>0</v>
      </c>
      <c r="CB146" s="336">
        <f t="shared" si="260"/>
        <v>0</v>
      </c>
      <c r="CC146" s="336">
        <f t="shared" si="261"/>
        <v>0</v>
      </c>
      <c r="CD146" s="336">
        <f t="shared" si="262"/>
        <v>0</v>
      </c>
      <c r="CE146" s="336">
        <f t="shared" si="263"/>
        <v>0</v>
      </c>
      <c r="CF146" s="336">
        <f t="shared" si="264"/>
        <v>0</v>
      </c>
      <c r="CG146" s="336">
        <f t="shared" si="265"/>
        <v>0</v>
      </c>
      <c r="CH146" s="336">
        <f t="shared" si="266"/>
        <v>0</v>
      </c>
      <c r="CI146" s="336">
        <f t="shared" si="267"/>
        <v>0</v>
      </c>
      <c r="CJ146" s="336">
        <f t="shared" si="268"/>
        <v>0</v>
      </c>
      <c r="CK146" s="336">
        <f t="shared" si="269"/>
        <v>0</v>
      </c>
      <c r="CL146" s="336">
        <f t="shared" si="270"/>
        <v>0</v>
      </c>
      <c r="CM146" s="336">
        <f t="shared" si="271"/>
        <v>0</v>
      </c>
      <c r="CN146" s="336"/>
      <c r="CO146" s="336"/>
      <c r="CP146" s="336"/>
      <c r="CQ146" s="336"/>
      <c r="CR146" s="336"/>
      <c r="CS146" s="336"/>
      <c r="CT146" s="336"/>
      <c r="CU146" s="336"/>
      <c r="CV146" s="336"/>
      <c r="CW146" s="336"/>
      <c r="CX146" s="336"/>
      <c r="CY146" s="336"/>
      <c r="CZ146" s="336"/>
      <c r="DA146" s="336"/>
      <c r="DB146" s="336"/>
      <c r="DC146" s="336"/>
      <c r="DD146" s="336"/>
      <c r="DE146" s="336"/>
      <c r="DF146" s="480"/>
      <c r="DG146" s="336">
        <f t="shared" si="291"/>
        <v>0</v>
      </c>
      <c r="DH146" s="336">
        <f t="shared" si="292"/>
        <v>0</v>
      </c>
      <c r="DI146" s="336">
        <f t="shared" si="293"/>
        <v>0</v>
      </c>
      <c r="DJ146" s="336">
        <f t="shared" si="294"/>
        <v>0</v>
      </c>
      <c r="DK146" s="336">
        <f t="shared" si="295"/>
        <v>0</v>
      </c>
      <c r="DL146" s="336">
        <f t="shared" si="296"/>
        <v>0</v>
      </c>
      <c r="DM146" s="336">
        <f t="shared" si="297"/>
        <v>0</v>
      </c>
      <c r="DN146" s="336">
        <f t="shared" si="298"/>
        <v>0</v>
      </c>
      <c r="DO146" s="336">
        <f t="shared" si="299"/>
        <v>0</v>
      </c>
      <c r="DP146" s="336">
        <f t="shared" si="300"/>
        <v>0</v>
      </c>
      <c r="DQ146" s="336">
        <f t="shared" si="301"/>
        <v>0</v>
      </c>
      <c r="DR146" s="336">
        <f t="shared" si="302"/>
        <v>0</v>
      </c>
      <c r="DS146" s="336">
        <f t="shared" si="303"/>
        <v>0</v>
      </c>
      <c r="DT146" s="336">
        <f t="shared" si="304"/>
        <v>0</v>
      </c>
      <c r="DU146" s="336">
        <f t="shared" si="305"/>
        <v>0</v>
      </c>
    </row>
    <row r="147" spans="1:125" s="166" customFormat="1" ht="15.75" customHeight="1" x14ac:dyDescent="0.25">
      <c r="A147" s="165">
        <f>'2.Data entry'!B147</f>
        <v>0</v>
      </c>
      <c r="B147" s="303" t="str">
        <f>'2.Data entry'!C147</f>
        <v xml:space="preserve">LPG (Liquified petroleum gas) </v>
      </c>
      <c r="C147" s="165" t="str">
        <f>'2.Data entry'!E147</f>
        <v>kg</v>
      </c>
      <c r="D147" s="304">
        <f>'2.Data entry'!F147</f>
        <v>0</v>
      </c>
      <c r="E147" s="305" t="str">
        <f>'2.Data entry'!G147</f>
        <v>-</v>
      </c>
      <c r="F147" s="305" t="str">
        <f>'2.Data entry'!H147</f>
        <v>-</v>
      </c>
      <c r="G147" s="305" t="str">
        <f>'2.Data entry'!I147</f>
        <v>-</v>
      </c>
      <c r="H147" s="306"/>
      <c r="I147" s="262"/>
      <c r="J147" s="476">
        <v>3.5876030999999999</v>
      </c>
      <c r="K147" s="476">
        <v>7.0551225000000003E-7</v>
      </c>
      <c r="L147" s="476">
        <v>3.3284473000000001</v>
      </c>
      <c r="M147" s="476">
        <v>3.0590921999999999E-9</v>
      </c>
      <c r="N147" s="476">
        <v>1.6624558E-7</v>
      </c>
      <c r="O147" s="476">
        <v>1.1330012000000001E-3</v>
      </c>
      <c r="P147" s="476">
        <v>0.24097426</v>
      </c>
      <c r="Q147" s="476">
        <v>6.1300410999999997E-3</v>
      </c>
      <c r="R147" s="476">
        <v>7.6285681000000001E-3</v>
      </c>
      <c r="S147" s="476">
        <v>1.1775723E-2</v>
      </c>
      <c r="T147" s="476">
        <v>1.3659049999999999E-5</v>
      </c>
      <c r="U147" s="476">
        <v>1.0352566E-3</v>
      </c>
      <c r="V147" s="476">
        <v>6.3854701999999997E-4</v>
      </c>
      <c r="W147" s="476">
        <v>9.4470981000000005E-7</v>
      </c>
      <c r="X147" s="476">
        <v>3.4485185000000002E-2</v>
      </c>
      <c r="Y147" s="307"/>
      <c r="Z147" s="308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R147" s="307"/>
      <c r="AS147" s="307"/>
      <c r="AT147" s="307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X147" s="262"/>
      <c r="BY147" s="336">
        <f t="shared" si="257"/>
        <v>0</v>
      </c>
      <c r="BZ147" s="336">
        <f t="shared" si="258"/>
        <v>0</v>
      </c>
      <c r="CA147" s="336">
        <f t="shared" si="259"/>
        <v>0</v>
      </c>
      <c r="CB147" s="336">
        <f t="shared" si="260"/>
        <v>0</v>
      </c>
      <c r="CC147" s="336">
        <f t="shared" si="261"/>
        <v>0</v>
      </c>
      <c r="CD147" s="336">
        <f t="shared" si="262"/>
        <v>0</v>
      </c>
      <c r="CE147" s="336">
        <f t="shared" si="263"/>
        <v>0</v>
      </c>
      <c r="CF147" s="336">
        <f t="shared" si="264"/>
        <v>0</v>
      </c>
      <c r="CG147" s="336">
        <f t="shared" si="265"/>
        <v>0</v>
      </c>
      <c r="CH147" s="336">
        <f t="shared" si="266"/>
        <v>0</v>
      </c>
      <c r="CI147" s="336">
        <f t="shared" si="267"/>
        <v>0</v>
      </c>
      <c r="CJ147" s="336">
        <f t="shared" si="268"/>
        <v>0</v>
      </c>
      <c r="CK147" s="336">
        <f t="shared" si="269"/>
        <v>0</v>
      </c>
      <c r="CL147" s="336">
        <f t="shared" si="270"/>
        <v>0</v>
      </c>
      <c r="CM147" s="336">
        <f t="shared" si="271"/>
        <v>0</v>
      </c>
      <c r="CN147" s="336"/>
      <c r="CO147" s="336"/>
      <c r="CP147" s="336"/>
      <c r="CQ147" s="336"/>
      <c r="CR147" s="336"/>
      <c r="CS147" s="336"/>
      <c r="CT147" s="336"/>
      <c r="CU147" s="336"/>
      <c r="CV147" s="336"/>
      <c r="CW147" s="336"/>
      <c r="CX147" s="336"/>
      <c r="CY147" s="336"/>
      <c r="CZ147" s="336"/>
      <c r="DA147" s="336"/>
      <c r="DB147" s="336"/>
      <c r="DC147" s="336"/>
      <c r="DD147" s="336"/>
      <c r="DE147" s="336"/>
      <c r="DF147" s="480"/>
      <c r="DG147" s="336">
        <f t="shared" si="291"/>
        <v>0</v>
      </c>
      <c r="DH147" s="336">
        <f t="shared" si="292"/>
        <v>0</v>
      </c>
      <c r="DI147" s="336">
        <f t="shared" si="293"/>
        <v>0</v>
      </c>
      <c r="DJ147" s="336">
        <f t="shared" si="294"/>
        <v>0</v>
      </c>
      <c r="DK147" s="336">
        <f t="shared" si="295"/>
        <v>0</v>
      </c>
      <c r="DL147" s="336">
        <f t="shared" si="296"/>
        <v>0</v>
      </c>
      <c r="DM147" s="336">
        <f t="shared" si="297"/>
        <v>0</v>
      </c>
      <c r="DN147" s="336">
        <f t="shared" si="298"/>
        <v>0</v>
      </c>
      <c r="DO147" s="336">
        <f t="shared" si="299"/>
        <v>0</v>
      </c>
      <c r="DP147" s="336">
        <f t="shared" si="300"/>
        <v>0</v>
      </c>
      <c r="DQ147" s="336">
        <f t="shared" si="301"/>
        <v>0</v>
      </c>
      <c r="DR147" s="336">
        <f t="shared" si="302"/>
        <v>0</v>
      </c>
      <c r="DS147" s="336">
        <f t="shared" si="303"/>
        <v>0</v>
      </c>
      <c r="DT147" s="336">
        <f t="shared" si="304"/>
        <v>0</v>
      </c>
      <c r="DU147" s="336">
        <f t="shared" si="305"/>
        <v>0</v>
      </c>
    </row>
    <row r="148" spans="1:125" s="166" customFormat="1" ht="15.75" customHeight="1" x14ac:dyDescent="0.25">
      <c r="A148" s="165">
        <f>'2.Data entry'!B148</f>
        <v>0</v>
      </c>
      <c r="B148" s="303" t="str">
        <f>'2.Data entry'!C148</f>
        <v>Other (please, specify in Notes)</v>
      </c>
      <c r="C148" s="165">
        <f>'2.Data entry'!E148</f>
        <v>0</v>
      </c>
      <c r="D148" s="304">
        <f>'2.Data entry'!F148</f>
        <v>0</v>
      </c>
      <c r="E148" s="305" t="str">
        <f>'2.Data entry'!G148</f>
        <v>-</v>
      </c>
      <c r="F148" s="305" t="str">
        <f>'2.Data entry'!H148</f>
        <v>-</v>
      </c>
      <c r="G148" s="305" t="str">
        <f>'2.Data entry'!I148</f>
        <v>-</v>
      </c>
      <c r="H148" s="306"/>
      <c r="I148" s="262"/>
      <c r="J148" s="331"/>
      <c r="K148" s="335"/>
      <c r="L148" s="331"/>
      <c r="M148" s="335"/>
      <c r="N148" s="335"/>
      <c r="O148" s="335"/>
      <c r="P148" s="331"/>
      <c r="Q148" s="331"/>
      <c r="R148" s="331"/>
      <c r="S148" s="331"/>
      <c r="T148" s="335"/>
      <c r="U148" s="331"/>
      <c r="V148" s="331"/>
      <c r="W148" s="331"/>
      <c r="X148" s="331"/>
      <c r="Y148" s="331"/>
      <c r="Z148" s="332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R148" s="307"/>
      <c r="AS148" s="307"/>
      <c r="AT148" s="307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X148" s="262"/>
      <c r="BY148" s="336">
        <f t="shared" si="257"/>
        <v>0</v>
      </c>
      <c r="BZ148" s="336">
        <f t="shared" si="258"/>
        <v>0</v>
      </c>
      <c r="CA148" s="336">
        <f t="shared" si="259"/>
        <v>0</v>
      </c>
      <c r="CB148" s="336">
        <f t="shared" si="260"/>
        <v>0</v>
      </c>
      <c r="CC148" s="336">
        <f t="shared" si="261"/>
        <v>0</v>
      </c>
      <c r="CD148" s="336">
        <f t="shared" si="262"/>
        <v>0</v>
      </c>
      <c r="CE148" s="336">
        <f t="shared" si="263"/>
        <v>0</v>
      </c>
      <c r="CF148" s="336">
        <f t="shared" si="264"/>
        <v>0</v>
      </c>
      <c r="CG148" s="336">
        <f t="shared" si="265"/>
        <v>0</v>
      </c>
      <c r="CH148" s="336">
        <f t="shared" si="266"/>
        <v>0</v>
      </c>
      <c r="CI148" s="336">
        <f t="shared" si="267"/>
        <v>0</v>
      </c>
      <c r="CJ148" s="336">
        <f t="shared" si="268"/>
        <v>0</v>
      </c>
      <c r="CK148" s="336">
        <f t="shared" si="269"/>
        <v>0</v>
      </c>
      <c r="CL148" s="336">
        <f t="shared" si="270"/>
        <v>0</v>
      </c>
      <c r="CM148" s="336">
        <f t="shared" si="271"/>
        <v>0</v>
      </c>
      <c r="CN148" s="336"/>
      <c r="CO148" s="336"/>
      <c r="CP148" s="336"/>
      <c r="CQ148" s="336"/>
      <c r="CR148" s="336"/>
      <c r="CS148" s="336"/>
      <c r="CT148" s="336"/>
      <c r="CU148" s="336"/>
      <c r="CV148" s="336"/>
      <c r="CW148" s="336"/>
      <c r="CX148" s="336"/>
      <c r="CY148" s="336"/>
      <c r="CZ148" s="336"/>
      <c r="DA148" s="336"/>
      <c r="DB148" s="336"/>
      <c r="DC148" s="336"/>
      <c r="DD148" s="336"/>
      <c r="DE148" s="336"/>
      <c r="DF148" s="480"/>
      <c r="DG148" s="336">
        <f t="shared" si="291"/>
        <v>0</v>
      </c>
      <c r="DH148" s="336">
        <f t="shared" si="292"/>
        <v>0</v>
      </c>
      <c r="DI148" s="336">
        <f t="shared" si="293"/>
        <v>0</v>
      </c>
      <c r="DJ148" s="336">
        <f t="shared" si="294"/>
        <v>0</v>
      </c>
      <c r="DK148" s="336">
        <f t="shared" si="295"/>
        <v>0</v>
      </c>
      <c r="DL148" s="336">
        <f t="shared" si="296"/>
        <v>0</v>
      </c>
      <c r="DM148" s="336">
        <f t="shared" si="297"/>
        <v>0</v>
      </c>
      <c r="DN148" s="336">
        <f t="shared" si="298"/>
        <v>0</v>
      </c>
      <c r="DO148" s="336">
        <f t="shared" si="299"/>
        <v>0</v>
      </c>
      <c r="DP148" s="336">
        <f t="shared" si="300"/>
        <v>0</v>
      </c>
      <c r="DQ148" s="336">
        <f t="shared" si="301"/>
        <v>0</v>
      </c>
      <c r="DR148" s="336">
        <f t="shared" si="302"/>
        <v>0</v>
      </c>
      <c r="DS148" s="336">
        <f t="shared" si="303"/>
        <v>0</v>
      </c>
      <c r="DT148" s="336">
        <f t="shared" si="304"/>
        <v>0</v>
      </c>
      <c r="DU148" s="336">
        <f t="shared" si="305"/>
        <v>0</v>
      </c>
    </row>
    <row r="149" spans="1:125" s="166" customFormat="1" ht="15.75" customHeight="1" x14ac:dyDescent="0.25">
      <c r="A149" s="165">
        <f>'2.Data entry'!B149</f>
        <v>0</v>
      </c>
      <c r="B149" s="303">
        <f>'2.Data entry'!C149</f>
        <v>0</v>
      </c>
      <c r="C149" s="165">
        <f>'2.Data entry'!E149</f>
        <v>0</v>
      </c>
      <c r="D149" s="304">
        <f>'2.Data entry'!F149</f>
        <v>0</v>
      </c>
      <c r="E149" s="305">
        <f>'2.Data entry'!G149</f>
        <v>0</v>
      </c>
      <c r="F149" s="305">
        <f>'2.Data entry'!H149</f>
        <v>0</v>
      </c>
      <c r="G149" s="305">
        <f>'2.Data entry'!I149</f>
        <v>0</v>
      </c>
      <c r="H149" s="306"/>
      <c r="I149" s="262"/>
      <c r="J149" s="331"/>
      <c r="K149" s="335"/>
      <c r="L149" s="331"/>
      <c r="M149" s="335"/>
      <c r="N149" s="335"/>
      <c r="O149" s="335"/>
      <c r="P149" s="331"/>
      <c r="Q149" s="331"/>
      <c r="R149" s="331"/>
      <c r="S149" s="331"/>
      <c r="T149" s="335"/>
      <c r="U149" s="331"/>
      <c r="V149" s="331"/>
      <c r="W149" s="331"/>
      <c r="X149" s="331"/>
      <c r="Y149" s="331"/>
      <c r="Z149" s="332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R149" s="307"/>
      <c r="AS149" s="307"/>
      <c r="AT149" s="307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X149" s="262"/>
      <c r="BY149" s="336">
        <f t="shared" si="257"/>
        <v>0</v>
      </c>
      <c r="BZ149" s="336">
        <f t="shared" si="258"/>
        <v>0</v>
      </c>
      <c r="CA149" s="336">
        <f t="shared" si="259"/>
        <v>0</v>
      </c>
      <c r="CB149" s="336">
        <f t="shared" si="260"/>
        <v>0</v>
      </c>
      <c r="CC149" s="336">
        <f t="shared" si="261"/>
        <v>0</v>
      </c>
      <c r="CD149" s="336">
        <f t="shared" si="262"/>
        <v>0</v>
      </c>
      <c r="CE149" s="336">
        <f t="shared" si="263"/>
        <v>0</v>
      </c>
      <c r="CF149" s="336">
        <f t="shared" si="264"/>
        <v>0</v>
      </c>
      <c r="CG149" s="336">
        <f t="shared" si="265"/>
        <v>0</v>
      </c>
      <c r="CH149" s="336">
        <f t="shared" si="266"/>
        <v>0</v>
      </c>
      <c r="CI149" s="336">
        <f t="shared" si="267"/>
        <v>0</v>
      </c>
      <c r="CJ149" s="336">
        <f t="shared" si="268"/>
        <v>0</v>
      </c>
      <c r="CK149" s="336">
        <f t="shared" si="269"/>
        <v>0</v>
      </c>
      <c r="CL149" s="336">
        <f t="shared" si="270"/>
        <v>0</v>
      </c>
      <c r="CM149" s="336">
        <f t="shared" si="271"/>
        <v>0</v>
      </c>
      <c r="CN149" s="336"/>
      <c r="CO149" s="336"/>
      <c r="CP149" s="336"/>
      <c r="CQ149" s="336"/>
      <c r="CR149" s="336"/>
      <c r="CS149" s="336"/>
      <c r="CT149" s="336"/>
      <c r="CU149" s="336"/>
      <c r="CV149" s="336"/>
      <c r="CW149" s="336"/>
      <c r="CX149" s="336"/>
      <c r="CY149" s="336"/>
      <c r="CZ149" s="336"/>
      <c r="DA149" s="336"/>
      <c r="DB149" s="336"/>
      <c r="DC149" s="336"/>
      <c r="DD149" s="336"/>
      <c r="DE149" s="336"/>
      <c r="DF149" s="480"/>
      <c r="DG149" s="336">
        <f t="shared" si="291"/>
        <v>0</v>
      </c>
      <c r="DH149" s="336">
        <f t="shared" si="292"/>
        <v>0</v>
      </c>
      <c r="DI149" s="336">
        <f t="shared" si="293"/>
        <v>0</v>
      </c>
      <c r="DJ149" s="336">
        <f t="shared" si="294"/>
        <v>0</v>
      </c>
      <c r="DK149" s="336">
        <f t="shared" si="295"/>
        <v>0</v>
      </c>
      <c r="DL149" s="336">
        <f t="shared" si="296"/>
        <v>0</v>
      </c>
      <c r="DM149" s="336">
        <f t="shared" si="297"/>
        <v>0</v>
      </c>
      <c r="DN149" s="336">
        <f t="shared" si="298"/>
        <v>0</v>
      </c>
      <c r="DO149" s="336">
        <f t="shared" si="299"/>
        <v>0</v>
      </c>
      <c r="DP149" s="336">
        <f t="shared" si="300"/>
        <v>0</v>
      </c>
      <c r="DQ149" s="336">
        <f t="shared" si="301"/>
        <v>0</v>
      </c>
      <c r="DR149" s="336">
        <f t="shared" si="302"/>
        <v>0</v>
      </c>
      <c r="DS149" s="336">
        <f t="shared" si="303"/>
        <v>0</v>
      </c>
      <c r="DT149" s="336">
        <f t="shared" si="304"/>
        <v>0</v>
      </c>
      <c r="DU149" s="336">
        <f t="shared" si="305"/>
        <v>0</v>
      </c>
    </row>
    <row r="150" spans="1:125" s="166" customFormat="1" ht="15.75" customHeight="1" x14ac:dyDescent="0.25">
      <c r="A150" s="165">
        <f>'2.Data entry'!B150</f>
        <v>0</v>
      </c>
      <c r="B150" s="303">
        <f>'2.Data entry'!C150</f>
        <v>0</v>
      </c>
      <c r="C150" s="165">
        <f>'2.Data entry'!E150</f>
        <v>0</v>
      </c>
      <c r="D150" s="304">
        <f>'2.Data entry'!F150</f>
        <v>0</v>
      </c>
      <c r="E150" s="305">
        <f>'2.Data entry'!G150</f>
        <v>0</v>
      </c>
      <c r="F150" s="305">
        <f>'2.Data entry'!H150</f>
        <v>0</v>
      </c>
      <c r="G150" s="305">
        <f>'2.Data entry'!I150</f>
        <v>0</v>
      </c>
      <c r="H150" s="306"/>
      <c r="I150" s="262"/>
      <c r="J150" s="331"/>
      <c r="K150" s="335"/>
      <c r="L150" s="331"/>
      <c r="M150" s="335"/>
      <c r="N150" s="335"/>
      <c r="O150" s="335"/>
      <c r="P150" s="331"/>
      <c r="Q150" s="331"/>
      <c r="R150" s="331"/>
      <c r="S150" s="331"/>
      <c r="T150" s="335"/>
      <c r="U150" s="331"/>
      <c r="V150" s="331"/>
      <c r="W150" s="331"/>
      <c r="X150" s="331"/>
      <c r="Y150" s="331"/>
      <c r="Z150" s="332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R150" s="307"/>
      <c r="AS150" s="307"/>
      <c r="AT150" s="307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X150" s="262"/>
      <c r="BY150" s="336">
        <f t="shared" si="257"/>
        <v>0</v>
      </c>
      <c r="BZ150" s="336">
        <f t="shared" si="258"/>
        <v>0</v>
      </c>
      <c r="CA150" s="336">
        <f t="shared" si="259"/>
        <v>0</v>
      </c>
      <c r="CB150" s="336">
        <f t="shared" si="260"/>
        <v>0</v>
      </c>
      <c r="CC150" s="336">
        <f t="shared" si="261"/>
        <v>0</v>
      </c>
      <c r="CD150" s="336">
        <f t="shared" si="262"/>
        <v>0</v>
      </c>
      <c r="CE150" s="336">
        <f t="shared" si="263"/>
        <v>0</v>
      </c>
      <c r="CF150" s="336">
        <f t="shared" si="264"/>
        <v>0</v>
      </c>
      <c r="CG150" s="336">
        <f t="shared" si="265"/>
        <v>0</v>
      </c>
      <c r="CH150" s="336">
        <f t="shared" si="266"/>
        <v>0</v>
      </c>
      <c r="CI150" s="336">
        <f t="shared" si="267"/>
        <v>0</v>
      </c>
      <c r="CJ150" s="336">
        <f t="shared" si="268"/>
        <v>0</v>
      </c>
      <c r="CK150" s="336">
        <f t="shared" si="269"/>
        <v>0</v>
      </c>
      <c r="CL150" s="336">
        <f t="shared" si="270"/>
        <v>0</v>
      </c>
      <c r="CM150" s="336">
        <f t="shared" si="271"/>
        <v>0</v>
      </c>
      <c r="CN150" s="336"/>
      <c r="CO150" s="336"/>
      <c r="CP150" s="336"/>
      <c r="CQ150" s="336"/>
      <c r="CR150" s="336"/>
      <c r="CS150" s="336"/>
      <c r="CT150" s="336"/>
      <c r="CU150" s="336"/>
      <c r="CV150" s="336"/>
      <c r="CW150" s="336"/>
      <c r="CX150" s="336"/>
      <c r="CY150" s="336"/>
      <c r="CZ150" s="336"/>
      <c r="DA150" s="336"/>
      <c r="DB150" s="336"/>
      <c r="DC150" s="336"/>
      <c r="DD150" s="336"/>
      <c r="DE150" s="336"/>
      <c r="DF150" s="480"/>
      <c r="DG150" s="336">
        <f t="shared" si="291"/>
        <v>0</v>
      </c>
      <c r="DH150" s="336">
        <f t="shared" si="292"/>
        <v>0</v>
      </c>
      <c r="DI150" s="336">
        <f t="shared" si="293"/>
        <v>0</v>
      </c>
      <c r="DJ150" s="336">
        <f t="shared" si="294"/>
        <v>0</v>
      </c>
      <c r="DK150" s="336">
        <f t="shared" si="295"/>
        <v>0</v>
      </c>
      <c r="DL150" s="336">
        <f t="shared" si="296"/>
        <v>0</v>
      </c>
      <c r="DM150" s="336">
        <f t="shared" si="297"/>
        <v>0</v>
      </c>
      <c r="DN150" s="336">
        <f t="shared" si="298"/>
        <v>0</v>
      </c>
      <c r="DO150" s="336">
        <f t="shared" si="299"/>
        <v>0</v>
      </c>
      <c r="DP150" s="336">
        <f t="shared" si="300"/>
        <v>0</v>
      </c>
      <c r="DQ150" s="336">
        <f t="shared" si="301"/>
        <v>0</v>
      </c>
      <c r="DR150" s="336">
        <f t="shared" si="302"/>
        <v>0</v>
      </c>
      <c r="DS150" s="336">
        <f t="shared" si="303"/>
        <v>0</v>
      </c>
      <c r="DT150" s="336">
        <f t="shared" si="304"/>
        <v>0</v>
      </c>
      <c r="DU150" s="336">
        <f t="shared" si="305"/>
        <v>0</v>
      </c>
    </row>
    <row r="151" spans="1:125" s="302" customFormat="1" ht="19.5" customHeight="1" x14ac:dyDescent="0.25">
      <c r="A151" s="295">
        <f>'2.Data entry'!B151</f>
        <v>0</v>
      </c>
      <c r="B151" s="296">
        <f>'2.Data entry'!C151</f>
        <v>0</v>
      </c>
      <c r="C151" s="297">
        <f>'2.Data entry'!E151</f>
        <v>0</v>
      </c>
      <c r="D151" s="298">
        <f>'2.Data entry'!F151</f>
        <v>0</v>
      </c>
      <c r="E151" s="299">
        <f>'2.Data entry'!G151</f>
        <v>0</v>
      </c>
      <c r="F151" s="299">
        <f>'2.Data entry'!H151</f>
        <v>0</v>
      </c>
      <c r="G151" s="299">
        <f>'2.Data entry'!I151</f>
        <v>0</v>
      </c>
      <c r="H151" s="300"/>
      <c r="I151" s="301"/>
      <c r="Z151" s="301"/>
      <c r="AA151" s="358"/>
      <c r="AB151" s="358"/>
      <c r="AC151" s="358"/>
      <c r="AD151" s="358"/>
      <c r="AE151" s="358"/>
      <c r="AF151" s="358"/>
      <c r="AG151" s="358"/>
      <c r="AH151" s="358"/>
      <c r="AI151" s="358"/>
      <c r="AJ151" s="358"/>
      <c r="AK151" s="358"/>
      <c r="AL151" s="358"/>
      <c r="AM151" s="358"/>
      <c r="AN151" s="358"/>
      <c r="AO151" s="358"/>
      <c r="AR151" s="404"/>
      <c r="AS151" s="404"/>
      <c r="AT151" s="404"/>
      <c r="AU151" s="404"/>
      <c r="AV151" s="404"/>
      <c r="AW151" s="404"/>
      <c r="AX151" s="404"/>
      <c r="AY151" s="404"/>
      <c r="AZ151" s="404"/>
      <c r="BA151" s="404"/>
      <c r="BB151" s="404"/>
      <c r="BC151" s="404"/>
      <c r="BD151" s="404"/>
      <c r="BE151" s="404"/>
      <c r="BF151" s="404"/>
      <c r="BH151" s="358"/>
      <c r="BI151" s="358"/>
      <c r="BJ151" s="358"/>
      <c r="BK151" s="358"/>
      <c r="BL151" s="358"/>
      <c r="BM151" s="358"/>
      <c r="BN151" s="358"/>
      <c r="BO151" s="358"/>
      <c r="BP151" s="358"/>
      <c r="BQ151" s="358"/>
      <c r="BR151" s="358"/>
      <c r="BS151" s="358"/>
      <c r="BT151" s="358"/>
      <c r="BU151" s="358"/>
      <c r="BV151" s="358"/>
      <c r="BX151" s="301"/>
      <c r="BY151" s="485">
        <f t="shared" si="257"/>
        <v>0</v>
      </c>
      <c r="BZ151" s="485">
        <f t="shared" si="258"/>
        <v>0</v>
      </c>
      <c r="CA151" s="485">
        <f t="shared" si="259"/>
        <v>0</v>
      </c>
      <c r="CB151" s="485">
        <f t="shared" si="260"/>
        <v>0</v>
      </c>
      <c r="CC151" s="485">
        <f t="shared" si="261"/>
        <v>0</v>
      </c>
      <c r="CD151" s="485">
        <f t="shared" si="262"/>
        <v>0</v>
      </c>
      <c r="CE151" s="485">
        <f t="shared" si="263"/>
        <v>0</v>
      </c>
      <c r="CF151" s="485">
        <f t="shared" si="264"/>
        <v>0</v>
      </c>
      <c r="CG151" s="485">
        <f t="shared" si="265"/>
        <v>0</v>
      </c>
      <c r="CH151" s="485">
        <f t="shared" si="266"/>
        <v>0</v>
      </c>
      <c r="CI151" s="485">
        <f t="shared" si="267"/>
        <v>0</v>
      </c>
      <c r="CJ151" s="485">
        <f t="shared" si="268"/>
        <v>0</v>
      </c>
      <c r="CK151" s="485">
        <f t="shared" si="269"/>
        <v>0</v>
      </c>
      <c r="CL151" s="485">
        <f t="shared" si="270"/>
        <v>0</v>
      </c>
      <c r="CM151" s="485">
        <f t="shared" si="271"/>
        <v>0</v>
      </c>
      <c r="CN151" s="486"/>
      <c r="CO151" s="486"/>
      <c r="CP151" s="486"/>
      <c r="CQ151" s="486"/>
      <c r="CR151" s="486"/>
      <c r="CS151" s="486"/>
      <c r="CT151" s="486"/>
      <c r="CU151" s="486"/>
      <c r="CV151" s="486"/>
      <c r="CW151" s="486"/>
      <c r="CX151" s="486"/>
      <c r="CY151" s="486"/>
      <c r="CZ151" s="486"/>
      <c r="DA151" s="486"/>
      <c r="DB151" s="486"/>
      <c r="DC151" s="486"/>
      <c r="DD151" s="486"/>
      <c r="DE151" s="486"/>
      <c r="DF151" s="487"/>
      <c r="DG151" s="485"/>
      <c r="DH151" s="485"/>
      <c r="DI151" s="485"/>
      <c r="DJ151" s="485"/>
      <c r="DK151" s="485"/>
      <c r="DL151" s="485"/>
      <c r="DM151" s="485"/>
      <c r="DN151" s="485"/>
      <c r="DO151" s="485"/>
      <c r="DP151" s="485"/>
      <c r="DQ151" s="485"/>
      <c r="DR151" s="485"/>
      <c r="DS151" s="485"/>
      <c r="DT151" s="485"/>
      <c r="DU151" s="485"/>
    </row>
    <row r="152" spans="1:125" s="166" customFormat="1" ht="15.75" customHeight="1" x14ac:dyDescent="0.25">
      <c r="A152" s="165" t="str">
        <f>'2.Data entry'!B152</f>
        <v>18.</v>
      </c>
      <c r="B152" s="303" t="str">
        <f>'2.Data entry'!A152</f>
        <v>WALKING</v>
      </c>
      <c r="C152" s="165" t="str">
        <f>'2.Data entry'!E152</f>
        <v>%</v>
      </c>
      <c r="D152" s="304">
        <f>'2.Data entry'!F152</f>
        <v>0</v>
      </c>
      <c r="E152" s="305" t="str">
        <f>'2.Data entry'!G152</f>
        <v>-</v>
      </c>
      <c r="F152" s="305" t="str">
        <f>'2.Data entry'!H152</f>
        <v>-</v>
      </c>
      <c r="G152" s="305" t="str">
        <f>'2.Data entry'!I152</f>
        <v>-</v>
      </c>
      <c r="H152" s="306" t="s">
        <v>258</v>
      </c>
      <c r="I152" s="262"/>
      <c r="J152" s="331"/>
      <c r="K152" s="335"/>
      <c r="L152" s="331"/>
      <c r="M152" s="335"/>
      <c r="N152" s="335"/>
      <c r="O152" s="335"/>
      <c r="P152" s="331"/>
      <c r="Q152" s="331"/>
      <c r="R152" s="331"/>
      <c r="S152" s="331"/>
      <c r="T152" s="335"/>
      <c r="U152" s="331"/>
      <c r="V152" s="331"/>
      <c r="W152" s="331"/>
      <c r="X152" s="331"/>
      <c r="Y152" s="331"/>
      <c r="Z152" s="332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R152" s="307"/>
      <c r="AS152" s="307"/>
      <c r="AT152" s="307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X152" s="262"/>
      <c r="BY152" s="336">
        <f t="shared" si="257"/>
        <v>0</v>
      </c>
      <c r="BZ152" s="336">
        <f t="shared" si="258"/>
        <v>0</v>
      </c>
      <c r="CA152" s="336">
        <f t="shared" si="259"/>
        <v>0</v>
      </c>
      <c r="CB152" s="336">
        <f t="shared" si="260"/>
        <v>0</v>
      </c>
      <c r="CC152" s="336">
        <f t="shared" si="261"/>
        <v>0</v>
      </c>
      <c r="CD152" s="336">
        <f t="shared" si="262"/>
        <v>0</v>
      </c>
      <c r="CE152" s="336">
        <f t="shared" si="263"/>
        <v>0</v>
      </c>
      <c r="CF152" s="336">
        <f t="shared" si="264"/>
        <v>0</v>
      </c>
      <c r="CG152" s="336">
        <f t="shared" si="265"/>
        <v>0</v>
      </c>
      <c r="CH152" s="336">
        <f t="shared" si="266"/>
        <v>0</v>
      </c>
      <c r="CI152" s="336">
        <f t="shared" si="267"/>
        <v>0</v>
      </c>
      <c r="CJ152" s="336">
        <f t="shared" si="268"/>
        <v>0</v>
      </c>
      <c r="CK152" s="336">
        <f t="shared" si="269"/>
        <v>0</v>
      </c>
      <c r="CL152" s="336">
        <f t="shared" si="270"/>
        <v>0</v>
      </c>
      <c r="CM152" s="336">
        <f t="shared" si="271"/>
        <v>0</v>
      </c>
      <c r="CN152" s="336"/>
      <c r="CO152" s="336"/>
      <c r="CP152" s="336"/>
      <c r="CQ152" s="336"/>
      <c r="CR152" s="336"/>
      <c r="CS152" s="336"/>
      <c r="CT152" s="336"/>
      <c r="CU152" s="336"/>
      <c r="CV152" s="336"/>
      <c r="CW152" s="336"/>
      <c r="CX152" s="336"/>
      <c r="CY152" s="336"/>
      <c r="CZ152" s="336"/>
      <c r="DA152" s="336"/>
      <c r="DB152" s="336"/>
      <c r="DC152" s="336"/>
      <c r="DD152" s="336"/>
      <c r="DE152" s="336"/>
      <c r="DF152" s="480"/>
      <c r="DG152" s="336">
        <f>BY152</f>
        <v>0</v>
      </c>
      <c r="DH152" s="336">
        <f t="shared" ref="DH152:DU152" si="306">BZ152</f>
        <v>0</v>
      </c>
      <c r="DI152" s="336">
        <f t="shared" si="306"/>
        <v>0</v>
      </c>
      <c r="DJ152" s="336">
        <f t="shared" si="306"/>
        <v>0</v>
      </c>
      <c r="DK152" s="336">
        <f t="shared" si="306"/>
        <v>0</v>
      </c>
      <c r="DL152" s="336">
        <f t="shared" si="306"/>
        <v>0</v>
      </c>
      <c r="DM152" s="336">
        <f t="shared" si="306"/>
        <v>0</v>
      </c>
      <c r="DN152" s="336">
        <f t="shared" si="306"/>
        <v>0</v>
      </c>
      <c r="DO152" s="336">
        <f t="shared" si="306"/>
        <v>0</v>
      </c>
      <c r="DP152" s="336">
        <f t="shared" si="306"/>
        <v>0</v>
      </c>
      <c r="DQ152" s="336">
        <f t="shared" si="306"/>
        <v>0</v>
      </c>
      <c r="DR152" s="336">
        <f t="shared" si="306"/>
        <v>0</v>
      </c>
      <c r="DS152" s="336">
        <f t="shared" si="306"/>
        <v>0</v>
      </c>
      <c r="DT152" s="336">
        <f t="shared" si="306"/>
        <v>0</v>
      </c>
      <c r="DU152" s="336">
        <f t="shared" si="306"/>
        <v>0</v>
      </c>
    </row>
    <row r="153" spans="1:125" s="166" customFormat="1" ht="15.75" customHeight="1" x14ac:dyDescent="0.25">
      <c r="A153" s="165">
        <f>'2.Data entry'!B153</f>
        <v>0</v>
      </c>
      <c r="B153" s="303" t="str">
        <f>'2.Data entry'!C153</f>
        <v>Average distance</v>
      </c>
      <c r="C153" s="165" t="str">
        <f>'2.Data entry'!E153</f>
        <v>km</v>
      </c>
      <c r="D153" s="304">
        <f>'2.Data entry'!F153</f>
        <v>0</v>
      </c>
      <c r="E153" s="305" t="str">
        <f>'2.Data entry'!G153</f>
        <v>-</v>
      </c>
      <c r="F153" s="305" t="str">
        <f>'2.Data entry'!H153</f>
        <v>-</v>
      </c>
      <c r="G153" s="305" t="str">
        <f>'2.Data entry'!I153</f>
        <v>-</v>
      </c>
      <c r="H153" s="306"/>
      <c r="I153" s="262"/>
      <c r="Y153" s="331"/>
      <c r="Z153" s="332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R153" s="307"/>
      <c r="AS153" s="307"/>
      <c r="AT153" s="307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X153" s="262"/>
      <c r="BY153" s="336"/>
      <c r="BZ153" s="336"/>
      <c r="CA153" s="336"/>
      <c r="CB153" s="336"/>
      <c r="CC153" s="336"/>
      <c r="CD153" s="336"/>
      <c r="CE153" s="336"/>
      <c r="CF153" s="336"/>
      <c r="CG153" s="336"/>
      <c r="CH153" s="336"/>
      <c r="CI153" s="336"/>
      <c r="CJ153" s="336"/>
      <c r="CK153" s="336"/>
      <c r="CL153" s="336"/>
      <c r="CM153" s="336"/>
      <c r="CN153" s="336"/>
      <c r="CO153" s="336"/>
      <c r="CP153" s="336"/>
      <c r="CQ153" s="336"/>
      <c r="CR153" s="336"/>
      <c r="CS153" s="336"/>
      <c r="CT153" s="336"/>
      <c r="CU153" s="336"/>
      <c r="CV153" s="336"/>
      <c r="CW153" s="336"/>
      <c r="CX153" s="336"/>
      <c r="CY153" s="336"/>
      <c r="CZ153" s="336"/>
      <c r="DA153" s="336"/>
      <c r="DB153" s="336"/>
      <c r="DC153" s="336"/>
      <c r="DD153" s="336"/>
      <c r="DE153" s="336"/>
      <c r="DF153" s="480"/>
      <c r="DG153" s="336">
        <f t="shared" ref="DG153:DG169" si="307">BY153</f>
        <v>0</v>
      </c>
      <c r="DH153" s="336">
        <f t="shared" ref="DH153:DH169" si="308">BZ153</f>
        <v>0</v>
      </c>
      <c r="DI153" s="336">
        <f t="shared" ref="DI153:DI169" si="309">CA153</f>
        <v>0</v>
      </c>
      <c r="DJ153" s="336">
        <f t="shared" ref="DJ153:DJ169" si="310">CB153</f>
        <v>0</v>
      </c>
      <c r="DK153" s="336">
        <f t="shared" ref="DK153:DK169" si="311">CC153</f>
        <v>0</v>
      </c>
      <c r="DL153" s="336">
        <f t="shared" ref="DL153:DL169" si="312">CD153</f>
        <v>0</v>
      </c>
      <c r="DM153" s="336">
        <f t="shared" ref="DM153:DM169" si="313">CE153</f>
        <v>0</v>
      </c>
      <c r="DN153" s="336">
        <f t="shared" ref="DN153:DN169" si="314">CF153</f>
        <v>0</v>
      </c>
      <c r="DO153" s="336">
        <f t="shared" ref="DO153:DO169" si="315">CG153</f>
        <v>0</v>
      </c>
      <c r="DP153" s="336">
        <f t="shared" ref="DP153:DP169" si="316">CH153</f>
        <v>0</v>
      </c>
      <c r="DQ153" s="336">
        <f t="shared" ref="DQ153:DQ169" si="317">CI153</f>
        <v>0</v>
      </c>
      <c r="DR153" s="336">
        <f t="shared" ref="DR153:DR169" si="318">CJ153</f>
        <v>0</v>
      </c>
      <c r="DS153" s="336">
        <f t="shared" ref="DS153:DS169" si="319">CK153</f>
        <v>0</v>
      </c>
      <c r="DT153" s="336">
        <f t="shared" ref="DT153:DT169" si="320">CL153</f>
        <v>0</v>
      </c>
      <c r="DU153" s="336">
        <f t="shared" ref="DU153:DU169" si="321">CM153</f>
        <v>0</v>
      </c>
    </row>
    <row r="154" spans="1:125" s="166" customFormat="1" ht="15.75" customHeight="1" x14ac:dyDescent="0.25">
      <c r="A154" s="165">
        <f>'2.Data entry'!B154</f>
        <v>0</v>
      </c>
      <c r="B154" s="303" t="str">
        <f>'2.Data entry'!A154</f>
        <v>CYCLING</v>
      </c>
      <c r="C154" s="165" t="str">
        <f>'2.Data entry'!E154</f>
        <v>%</v>
      </c>
      <c r="D154" s="304">
        <f>'2.Data entry'!F154</f>
        <v>0</v>
      </c>
      <c r="E154" s="305" t="str">
        <f>'2.Data entry'!G154</f>
        <v>-</v>
      </c>
      <c r="F154" s="305">
        <f>'2.Data entry'!J154</f>
        <v>0</v>
      </c>
      <c r="G154" s="305" t="str">
        <f>'2.Data entry'!I154</f>
        <v>-</v>
      </c>
      <c r="I154" s="262"/>
      <c r="Y154" s="331"/>
      <c r="Z154" s="332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R154" s="307"/>
      <c r="AS154" s="307"/>
      <c r="AT154" s="307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X154" s="262"/>
      <c r="BY154" s="336"/>
      <c r="BZ154" s="336"/>
      <c r="CA154" s="336"/>
      <c r="CB154" s="336"/>
      <c r="CC154" s="336"/>
      <c r="CD154" s="336"/>
      <c r="CE154" s="336"/>
      <c r="CF154" s="336"/>
      <c r="CG154" s="336"/>
      <c r="CH154" s="336"/>
      <c r="CI154" s="336"/>
      <c r="CJ154" s="336"/>
      <c r="CK154" s="336"/>
      <c r="CL154" s="336"/>
      <c r="CM154" s="336"/>
      <c r="CN154" s="336"/>
      <c r="CO154" s="336"/>
      <c r="CP154" s="336"/>
      <c r="CQ154" s="336"/>
      <c r="CR154" s="336"/>
      <c r="CS154" s="336"/>
      <c r="CT154" s="336"/>
      <c r="CU154" s="336"/>
      <c r="CV154" s="336"/>
      <c r="CW154" s="336"/>
      <c r="CX154" s="336"/>
      <c r="CY154" s="336"/>
      <c r="CZ154" s="336"/>
      <c r="DA154" s="336"/>
      <c r="DB154" s="336"/>
      <c r="DC154" s="336"/>
      <c r="DD154" s="336"/>
      <c r="DE154" s="336"/>
      <c r="DF154" s="480"/>
      <c r="DG154" s="336">
        <f t="shared" si="307"/>
        <v>0</v>
      </c>
      <c r="DH154" s="336">
        <f t="shared" si="308"/>
        <v>0</v>
      </c>
      <c r="DI154" s="336">
        <f t="shared" si="309"/>
        <v>0</v>
      </c>
      <c r="DJ154" s="336">
        <f t="shared" si="310"/>
        <v>0</v>
      </c>
      <c r="DK154" s="336">
        <f t="shared" si="311"/>
        <v>0</v>
      </c>
      <c r="DL154" s="336">
        <f t="shared" si="312"/>
        <v>0</v>
      </c>
      <c r="DM154" s="336">
        <f t="shared" si="313"/>
        <v>0</v>
      </c>
      <c r="DN154" s="336">
        <f t="shared" si="314"/>
        <v>0</v>
      </c>
      <c r="DO154" s="336">
        <f t="shared" si="315"/>
        <v>0</v>
      </c>
      <c r="DP154" s="336">
        <f t="shared" si="316"/>
        <v>0</v>
      </c>
      <c r="DQ154" s="336">
        <f t="shared" si="317"/>
        <v>0</v>
      </c>
      <c r="DR154" s="336">
        <f t="shared" si="318"/>
        <v>0</v>
      </c>
      <c r="DS154" s="336">
        <f t="shared" si="319"/>
        <v>0</v>
      </c>
      <c r="DT154" s="336">
        <f t="shared" si="320"/>
        <v>0</v>
      </c>
      <c r="DU154" s="336">
        <f t="shared" si="321"/>
        <v>0</v>
      </c>
    </row>
    <row r="155" spans="1:125" s="166" customFormat="1" ht="15.75" customHeight="1" x14ac:dyDescent="0.25">
      <c r="A155" s="165">
        <f>'2.Data entry'!B155</f>
        <v>0</v>
      </c>
      <c r="B155" s="303" t="str">
        <f>'2.Data entry'!C155</f>
        <v>Average distance</v>
      </c>
      <c r="C155" s="165" t="str">
        <f>'2.Data entry'!E155</f>
        <v>km</v>
      </c>
      <c r="D155" s="304">
        <f>'2.Data entry'!F155</f>
        <v>0</v>
      </c>
      <c r="E155" s="305" t="str">
        <f>'2.Data entry'!G155</f>
        <v>-</v>
      </c>
      <c r="F155" s="305">
        <f>'2.Data entry'!J155</f>
        <v>0</v>
      </c>
      <c r="G155" s="305" t="str">
        <f>'2.Data entry'!I155</f>
        <v>-</v>
      </c>
      <c r="H155" s="337">
        <f>(D154/100)*'1.General data'!$B$18</f>
        <v>0</v>
      </c>
      <c r="I155" s="262" t="s">
        <v>174</v>
      </c>
      <c r="J155" s="476">
        <v>0</v>
      </c>
      <c r="K155" s="476">
        <v>0</v>
      </c>
      <c r="L155" s="476">
        <v>0</v>
      </c>
      <c r="M155" s="476">
        <v>0</v>
      </c>
      <c r="N155" s="476">
        <v>0</v>
      </c>
      <c r="O155" s="476">
        <v>0</v>
      </c>
      <c r="P155" s="476">
        <v>0</v>
      </c>
      <c r="Q155" s="476">
        <v>0</v>
      </c>
      <c r="R155" s="476">
        <v>0</v>
      </c>
      <c r="S155" s="476">
        <v>0</v>
      </c>
      <c r="T155" s="476">
        <v>0</v>
      </c>
      <c r="U155" s="476">
        <v>0</v>
      </c>
      <c r="V155" s="476">
        <v>0</v>
      </c>
      <c r="W155" s="476">
        <v>0</v>
      </c>
      <c r="X155" s="476">
        <v>0</v>
      </c>
      <c r="Y155" s="331"/>
      <c r="Z155" s="332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R155" s="307"/>
      <c r="AS155" s="307"/>
      <c r="AT155" s="307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X155" s="262"/>
      <c r="BY155" s="336">
        <f>J155*$D155*$H155*'1.General data'!$B$20</f>
        <v>0</v>
      </c>
      <c r="BZ155" s="336">
        <f>K155*$D155*$H155*'1.General data'!$B$20</f>
        <v>0</v>
      </c>
      <c r="CA155" s="336">
        <f>L155*$D155*$H155*'1.General data'!$B$20</f>
        <v>0</v>
      </c>
      <c r="CB155" s="336">
        <f>M155*$D155*$H155*'1.General data'!$B$20</f>
        <v>0</v>
      </c>
      <c r="CC155" s="336">
        <f>N155*$D155*$H155*'1.General data'!$B$20</f>
        <v>0</v>
      </c>
      <c r="CD155" s="336">
        <f>O155*$D155*$H155*'1.General data'!$B$20</f>
        <v>0</v>
      </c>
      <c r="CE155" s="336">
        <f>P155*$D155*$H155*'1.General data'!$B$20</f>
        <v>0</v>
      </c>
      <c r="CF155" s="336">
        <f>Q155*$D155*$H155*'1.General data'!$B$20</f>
        <v>0</v>
      </c>
      <c r="CG155" s="336">
        <f>R155*$D155*$H155*'1.General data'!$B$20</f>
        <v>0</v>
      </c>
      <c r="CH155" s="336">
        <f>S155*$D155*$H155*'1.General data'!$B$20</f>
        <v>0</v>
      </c>
      <c r="CI155" s="336">
        <f>T155*$D155*$H155*'1.General data'!$B$20</f>
        <v>0</v>
      </c>
      <c r="CJ155" s="336">
        <f>U155*$D155*$H155*'1.General data'!$B$20</f>
        <v>0</v>
      </c>
      <c r="CK155" s="336">
        <f>V155*$D155*$H155*'1.General data'!$B$20</f>
        <v>0</v>
      </c>
      <c r="CL155" s="336">
        <f>W155*$D155*$H155*'1.General data'!$B$20</f>
        <v>0</v>
      </c>
      <c r="CM155" s="336">
        <f>X155*$D155*$H155*'1.General data'!$B$20</f>
        <v>0</v>
      </c>
      <c r="CN155" s="336"/>
      <c r="CO155" s="336"/>
      <c r="CP155" s="336"/>
      <c r="CQ155" s="336"/>
      <c r="CR155" s="336"/>
      <c r="CS155" s="336"/>
      <c r="CT155" s="336"/>
      <c r="CU155" s="336"/>
      <c r="CV155" s="336"/>
      <c r="CW155" s="336"/>
      <c r="CX155" s="336"/>
      <c r="CY155" s="336"/>
      <c r="CZ155" s="336"/>
      <c r="DA155" s="336"/>
      <c r="DB155" s="336"/>
      <c r="DC155" s="336"/>
      <c r="DD155" s="336"/>
      <c r="DE155" s="336"/>
      <c r="DF155" s="480"/>
      <c r="DG155" s="336">
        <f t="shared" si="307"/>
        <v>0</v>
      </c>
      <c r="DH155" s="336">
        <f t="shared" si="308"/>
        <v>0</v>
      </c>
      <c r="DI155" s="336">
        <f t="shared" si="309"/>
        <v>0</v>
      </c>
      <c r="DJ155" s="336">
        <f t="shared" si="310"/>
        <v>0</v>
      </c>
      <c r="DK155" s="336">
        <f t="shared" si="311"/>
        <v>0</v>
      </c>
      <c r="DL155" s="336">
        <f t="shared" si="312"/>
        <v>0</v>
      </c>
      <c r="DM155" s="336">
        <f t="shared" si="313"/>
        <v>0</v>
      </c>
      <c r="DN155" s="336">
        <f t="shared" si="314"/>
        <v>0</v>
      </c>
      <c r="DO155" s="336">
        <f t="shared" si="315"/>
        <v>0</v>
      </c>
      <c r="DP155" s="336">
        <f t="shared" si="316"/>
        <v>0</v>
      </c>
      <c r="DQ155" s="336">
        <f t="shared" si="317"/>
        <v>0</v>
      </c>
      <c r="DR155" s="336">
        <f t="shared" si="318"/>
        <v>0</v>
      </c>
      <c r="DS155" s="336">
        <f t="shared" si="319"/>
        <v>0</v>
      </c>
      <c r="DT155" s="336">
        <f t="shared" si="320"/>
        <v>0</v>
      </c>
      <c r="DU155" s="336">
        <f t="shared" si="321"/>
        <v>0</v>
      </c>
    </row>
    <row r="156" spans="1:125" s="166" customFormat="1" ht="15.75" customHeight="1" x14ac:dyDescent="0.25">
      <c r="A156" s="165">
        <f>'2.Data entry'!B156</f>
        <v>0</v>
      </c>
      <c r="B156" s="303" t="str">
        <f>'2.Data entry'!A156</f>
        <v>MOTORCYCLE</v>
      </c>
      <c r="C156" s="165" t="str">
        <f>'2.Data entry'!E156</f>
        <v>%</v>
      </c>
      <c r="D156" s="304">
        <f>'2.Data entry'!F156</f>
        <v>0</v>
      </c>
      <c r="E156" s="305" t="str">
        <f>'2.Data entry'!G156</f>
        <v>-</v>
      </c>
      <c r="F156" s="305">
        <f>'2.Data entry'!J156</f>
        <v>0</v>
      </c>
      <c r="G156" s="305" t="str">
        <f>'2.Data entry'!I156</f>
        <v>-</v>
      </c>
      <c r="H156" s="337"/>
      <c r="I156" s="262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  <c r="T156" s="476"/>
      <c r="U156" s="476"/>
      <c r="V156" s="476"/>
      <c r="W156" s="476"/>
      <c r="X156" s="476"/>
      <c r="Y156" s="307"/>
      <c r="Z156" s="308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R156" s="307"/>
      <c r="AS156" s="307"/>
      <c r="AT156" s="307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X156" s="262"/>
      <c r="BY156" s="336"/>
      <c r="BZ156" s="336"/>
      <c r="CA156" s="336"/>
      <c r="CB156" s="336"/>
      <c r="CC156" s="336"/>
      <c r="CD156" s="336"/>
      <c r="CE156" s="336"/>
      <c r="CF156" s="336"/>
      <c r="CG156" s="336"/>
      <c r="CH156" s="336"/>
      <c r="CI156" s="336"/>
      <c r="CJ156" s="336"/>
      <c r="CK156" s="336"/>
      <c r="CL156" s="336"/>
      <c r="CM156" s="336"/>
      <c r="CN156" s="336"/>
      <c r="CO156" s="336"/>
      <c r="CP156" s="336"/>
      <c r="CQ156" s="336"/>
      <c r="CR156" s="336"/>
      <c r="CS156" s="336"/>
      <c r="CT156" s="336"/>
      <c r="CU156" s="336"/>
      <c r="CV156" s="336"/>
      <c r="CW156" s="336"/>
      <c r="CX156" s="336"/>
      <c r="CY156" s="336"/>
      <c r="CZ156" s="336"/>
      <c r="DA156" s="336"/>
      <c r="DB156" s="336"/>
      <c r="DC156" s="336"/>
      <c r="DD156" s="336"/>
      <c r="DE156" s="336"/>
      <c r="DF156" s="480"/>
      <c r="DG156" s="336">
        <f t="shared" si="307"/>
        <v>0</v>
      </c>
      <c r="DH156" s="336">
        <f t="shared" si="308"/>
        <v>0</v>
      </c>
      <c r="DI156" s="336">
        <f t="shared" si="309"/>
        <v>0</v>
      </c>
      <c r="DJ156" s="336">
        <f t="shared" si="310"/>
        <v>0</v>
      </c>
      <c r="DK156" s="336">
        <f t="shared" si="311"/>
        <v>0</v>
      </c>
      <c r="DL156" s="336">
        <f t="shared" si="312"/>
        <v>0</v>
      </c>
      <c r="DM156" s="336">
        <f t="shared" si="313"/>
        <v>0</v>
      </c>
      <c r="DN156" s="336">
        <f t="shared" si="314"/>
        <v>0</v>
      </c>
      <c r="DO156" s="336">
        <f t="shared" si="315"/>
        <v>0</v>
      </c>
      <c r="DP156" s="336">
        <f t="shared" si="316"/>
        <v>0</v>
      </c>
      <c r="DQ156" s="336">
        <f t="shared" si="317"/>
        <v>0</v>
      </c>
      <c r="DR156" s="336">
        <f t="shared" si="318"/>
        <v>0</v>
      </c>
      <c r="DS156" s="336">
        <f t="shared" si="319"/>
        <v>0</v>
      </c>
      <c r="DT156" s="336">
        <f t="shared" si="320"/>
        <v>0</v>
      </c>
      <c r="DU156" s="336">
        <f t="shared" si="321"/>
        <v>0</v>
      </c>
    </row>
    <row r="157" spans="1:125" s="166" customFormat="1" ht="15.75" customHeight="1" x14ac:dyDescent="0.25">
      <c r="A157" s="165">
        <f>'2.Data entry'!B157</f>
        <v>0</v>
      </c>
      <c r="B157" s="303" t="str">
        <f>'2.Data entry'!C157</f>
        <v>Average distance</v>
      </c>
      <c r="C157" s="165" t="str">
        <f>'2.Data entry'!E157</f>
        <v>km</v>
      </c>
      <c r="D157" s="304">
        <f>'2.Data entry'!F157</f>
        <v>0</v>
      </c>
      <c r="E157" s="305" t="str">
        <f>'2.Data entry'!G157</f>
        <v>-</v>
      </c>
      <c r="F157" s="305">
        <f>'2.Data entry'!J157</f>
        <v>0</v>
      </c>
      <c r="G157" s="305" t="str">
        <f>'2.Data entry'!I157</f>
        <v>-</v>
      </c>
      <c r="H157" s="337">
        <f>(D156/100)*'1.General data'!$B$18</f>
        <v>0</v>
      </c>
      <c r="I157" s="262" t="s">
        <v>174</v>
      </c>
      <c r="J157" s="476">
        <v>9.1437503000000003E-2</v>
      </c>
      <c r="K157" s="476">
        <v>1.4813391000000001E-8</v>
      </c>
      <c r="L157" s="476">
        <v>5.1142883E-2</v>
      </c>
      <c r="M157" s="476">
        <v>2.0119811E-10</v>
      </c>
      <c r="N157" s="476">
        <v>3.7330798E-9</v>
      </c>
      <c r="O157" s="476">
        <v>2.9252342999999999E-5</v>
      </c>
      <c r="P157" s="476">
        <v>5.1197541000000003E-3</v>
      </c>
      <c r="Q157" s="476">
        <v>2.7572293E-3</v>
      </c>
      <c r="R157" s="476">
        <v>3.2119992E-4</v>
      </c>
      <c r="S157" s="476">
        <v>1.0819428000000001E-3</v>
      </c>
      <c r="T157" s="476">
        <v>7.2587097999999998E-7</v>
      </c>
      <c r="U157" s="476">
        <v>9.6857827999999996E-5</v>
      </c>
      <c r="V157" s="476">
        <v>-1.7282833E-7</v>
      </c>
      <c r="W157" s="476">
        <v>4.2023603999999999E-8</v>
      </c>
      <c r="X157" s="476">
        <v>1.6847248999999999E-3</v>
      </c>
      <c r="Y157" s="307"/>
      <c r="Z157" s="308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R157" s="307"/>
      <c r="AS157" s="307"/>
      <c r="AT157" s="307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X157" s="262"/>
      <c r="BY157" s="336">
        <f>J157*$D157*$H157*'1.General data'!$B$20</f>
        <v>0</v>
      </c>
      <c r="BZ157" s="336">
        <f>K157*$D157*$H157*'1.General data'!$B$20</f>
        <v>0</v>
      </c>
      <c r="CA157" s="336">
        <f>L157*$D157*$H157*'1.General data'!$B$20</f>
        <v>0</v>
      </c>
      <c r="CB157" s="336">
        <f>M157*$D157*$H157*'1.General data'!$B$20</f>
        <v>0</v>
      </c>
      <c r="CC157" s="336">
        <f>N157*$D157*$H157*'1.General data'!$B$20</f>
        <v>0</v>
      </c>
      <c r="CD157" s="336">
        <f>O157*$D157*$H157*'1.General data'!$B$20</f>
        <v>0</v>
      </c>
      <c r="CE157" s="336">
        <f>P157*$D157*$H157*'1.General data'!$B$20</f>
        <v>0</v>
      </c>
      <c r="CF157" s="336">
        <f>Q157*$D157*$H157*'1.General data'!$B$20</f>
        <v>0</v>
      </c>
      <c r="CG157" s="336">
        <f>R157*$D157*$H157*'1.General data'!$B$20</f>
        <v>0</v>
      </c>
      <c r="CH157" s="336">
        <f>S157*$D157*$H157*'1.General data'!$B$20</f>
        <v>0</v>
      </c>
      <c r="CI157" s="336">
        <f>T157*$D157*$H157*'1.General data'!$B$20</f>
        <v>0</v>
      </c>
      <c r="CJ157" s="336">
        <f>U157*$D157*$H157*'1.General data'!$B$20</f>
        <v>0</v>
      </c>
      <c r="CK157" s="336">
        <f>V157*$D157*$H157*'1.General data'!$B$20</f>
        <v>0</v>
      </c>
      <c r="CL157" s="336">
        <f>W157*$D157*$H157*'1.General data'!$B$20</f>
        <v>0</v>
      </c>
      <c r="CM157" s="336">
        <f>X157*$D157*$H157*'1.General data'!$B$20</f>
        <v>0</v>
      </c>
      <c r="CN157" s="336"/>
      <c r="CO157" s="336"/>
      <c r="CP157" s="336"/>
      <c r="CQ157" s="336"/>
      <c r="CR157" s="336"/>
      <c r="CS157" s="336"/>
      <c r="CT157" s="336"/>
      <c r="CU157" s="336"/>
      <c r="CV157" s="336"/>
      <c r="CW157" s="336"/>
      <c r="CX157" s="336"/>
      <c r="CY157" s="336"/>
      <c r="CZ157" s="336"/>
      <c r="DA157" s="336"/>
      <c r="DB157" s="336"/>
      <c r="DC157" s="336"/>
      <c r="DD157" s="336"/>
      <c r="DE157" s="336"/>
      <c r="DF157" s="480"/>
      <c r="DG157" s="336">
        <f t="shared" si="307"/>
        <v>0</v>
      </c>
      <c r="DH157" s="336">
        <f t="shared" si="308"/>
        <v>0</v>
      </c>
      <c r="DI157" s="336">
        <f t="shared" si="309"/>
        <v>0</v>
      </c>
      <c r="DJ157" s="336">
        <f t="shared" si="310"/>
        <v>0</v>
      </c>
      <c r="DK157" s="336">
        <f t="shared" si="311"/>
        <v>0</v>
      </c>
      <c r="DL157" s="336">
        <f t="shared" si="312"/>
        <v>0</v>
      </c>
      <c r="DM157" s="336">
        <f t="shared" si="313"/>
        <v>0</v>
      </c>
      <c r="DN157" s="336">
        <f t="shared" si="314"/>
        <v>0</v>
      </c>
      <c r="DO157" s="336">
        <f t="shared" si="315"/>
        <v>0</v>
      </c>
      <c r="DP157" s="336">
        <f t="shared" si="316"/>
        <v>0</v>
      </c>
      <c r="DQ157" s="336">
        <f t="shared" si="317"/>
        <v>0</v>
      </c>
      <c r="DR157" s="336">
        <f t="shared" si="318"/>
        <v>0</v>
      </c>
      <c r="DS157" s="336">
        <f t="shared" si="319"/>
        <v>0</v>
      </c>
      <c r="DT157" s="336">
        <f t="shared" si="320"/>
        <v>0</v>
      </c>
      <c r="DU157" s="336">
        <f t="shared" si="321"/>
        <v>0</v>
      </c>
    </row>
    <row r="158" spans="1:125" s="166" customFormat="1" ht="15.75" customHeight="1" x14ac:dyDescent="0.25">
      <c r="A158" s="165">
        <f>'2.Data entry'!B158</f>
        <v>0</v>
      </c>
      <c r="B158" s="303" t="str">
        <f>'2.Data entry'!A158</f>
        <v>CAR</v>
      </c>
      <c r="C158" s="165" t="str">
        <f>'2.Data entry'!E158</f>
        <v>%</v>
      </c>
      <c r="D158" s="304">
        <f>'2.Data entry'!F158</f>
        <v>0</v>
      </c>
      <c r="E158" s="305" t="str">
        <f>'2.Data entry'!G158</f>
        <v>-</v>
      </c>
      <c r="F158" s="305">
        <f>'2.Data entry'!J158</f>
        <v>0</v>
      </c>
      <c r="G158" s="305" t="str">
        <f>'2.Data entry'!I158</f>
        <v>-</v>
      </c>
      <c r="H158" s="337"/>
      <c r="I158" s="262"/>
      <c r="J158" s="476"/>
      <c r="K158" s="476"/>
      <c r="L158" s="476"/>
      <c r="M158" s="476"/>
      <c r="N158" s="476"/>
      <c r="O158" s="476"/>
      <c r="P158" s="476"/>
      <c r="Q158" s="476"/>
      <c r="R158" s="476"/>
      <c r="S158" s="476"/>
      <c r="T158" s="476"/>
      <c r="U158" s="476"/>
      <c r="V158" s="476"/>
      <c r="W158" s="476"/>
      <c r="X158" s="476"/>
      <c r="Y158" s="307"/>
      <c r="Z158" s="308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R158" s="307"/>
      <c r="AS158" s="307"/>
      <c r="AT158" s="307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X158" s="262"/>
      <c r="BY158" s="336"/>
      <c r="BZ158" s="336"/>
      <c r="CA158" s="336"/>
      <c r="CB158" s="336"/>
      <c r="CC158" s="336"/>
      <c r="CD158" s="336"/>
      <c r="CE158" s="336"/>
      <c r="CF158" s="336"/>
      <c r="CG158" s="336"/>
      <c r="CH158" s="336"/>
      <c r="CI158" s="336"/>
      <c r="CJ158" s="336"/>
      <c r="CK158" s="336"/>
      <c r="CL158" s="336"/>
      <c r="CM158" s="336"/>
      <c r="CN158" s="336"/>
      <c r="CO158" s="336"/>
      <c r="CP158" s="336"/>
      <c r="CQ158" s="336"/>
      <c r="CR158" s="336"/>
      <c r="CS158" s="336"/>
      <c r="CT158" s="336"/>
      <c r="CU158" s="336"/>
      <c r="CV158" s="336"/>
      <c r="CW158" s="336"/>
      <c r="CX158" s="336"/>
      <c r="CY158" s="336"/>
      <c r="CZ158" s="336"/>
      <c r="DA158" s="336"/>
      <c r="DB158" s="336"/>
      <c r="DC158" s="336"/>
      <c r="DD158" s="336"/>
      <c r="DE158" s="336"/>
      <c r="DF158" s="480"/>
      <c r="DG158" s="336">
        <f t="shared" si="307"/>
        <v>0</v>
      </c>
      <c r="DH158" s="336">
        <f t="shared" si="308"/>
        <v>0</v>
      </c>
      <c r="DI158" s="336">
        <f t="shared" si="309"/>
        <v>0</v>
      </c>
      <c r="DJ158" s="336">
        <f t="shared" si="310"/>
        <v>0</v>
      </c>
      <c r="DK158" s="336">
        <f t="shared" si="311"/>
        <v>0</v>
      </c>
      <c r="DL158" s="336">
        <f t="shared" si="312"/>
        <v>0</v>
      </c>
      <c r="DM158" s="336">
        <f t="shared" si="313"/>
        <v>0</v>
      </c>
      <c r="DN158" s="336">
        <f t="shared" si="314"/>
        <v>0</v>
      </c>
      <c r="DO158" s="336">
        <f t="shared" si="315"/>
        <v>0</v>
      </c>
      <c r="DP158" s="336">
        <f t="shared" si="316"/>
        <v>0</v>
      </c>
      <c r="DQ158" s="336">
        <f t="shared" si="317"/>
        <v>0</v>
      </c>
      <c r="DR158" s="336">
        <f t="shared" si="318"/>
        <v>0</v>
      </c>
      <c r="DS158" s="336">
        <f t="shared" si="319"/>
        <v>0</v>
      </c>
      <c r="DT158" s="336">
        <f t="shared" si="320"/>
        <v>0</v>
      </c>
      <c r="DU158" s="336">
        <f t="shared" si="321"/>
        <v>0</v>
      </c>
    </row>
    <row r="159" spans="1:125" s="166" customFormat="1" ht="15.75" customHeight="1" x14ac:dyDescent="0.25">
      <c r="A159" s="165">
        <f>'2.Data entry'!B159</f>
        <v>0</v>
      </c>
      <c r="B159" s="303" t="str">
        <f>'2.Data entry'!C159</f>
        <v>Average distance</v>
      </c>
      <c r="C159" s="165" t="str">
        <f>'2.Data entry'!E159</f>
        <v>km</v>
      </c>
      <c r="D159" s="304">
        <f>'2.Data entry'!F159</f>
        <v>0</v>
      </c>
      <c r="E159" s="305" t="str">
        <f>'2.Data entry'!G159</f>
        <v>-</v>
      </c>
      <c r="F159" s="305">
        <f>'2.Data entry'!J159</f>
        <v>0</v>
      </c>
      <c r="G159" s="305" t="str">
        <f>'2.Data entry'!I159</f>
        <v>-</v>
      </c>
      <c r="H159" s="337">
        <f>(D158/100)*'1.General data'!$B$18</f>
        <v>0</v>
      </c>
      <c r="I159" s="262" t="s">
        <v>257</v>
      </c>
      <c r="J159" s="476">
        <v>0.26527302000000003</v>
      </c>
      <c r="K159" s="476">
        <v>4.5058761E-8</v>
      </c>
      <c r="L159" s="476">
        <v>0.23286124999999999</v>
      </c>
      <c r="M159" s="476">
        <v>3.0836900999999998E-10</v>
      </c>
      <c r="N159" s="476">
        <v>1.1422003000000001E-8</v>
      </c>
      <c r="O159" s="476">
        <v>7.7671283999999999E-5</v>
      </c>
      <c r="P159" s="476">
        <v>1.5522937000000001E-2</v>
      </c>
      <c r="Q159" s="476">
        <v>4.1530301000000002E-4</v>
      </c>
      <c r="R159" s="476">
        <v>5.6741246999999996E-4</v>
      </c>
      <c r="S159" s="476">
        <v>9.0947523000000003E-4</v>
      </c>
      <c r="T159" s="476">
        <v>1.7566979000000001E-6</v>
      </c>
      <c r="U159" s="476">
        <v>8.0623208999999995E-5</v>
      </c>
      <c r="V159" s="476">
        <v>-8.2158698000000001E-6</v>
      </c>
      <c r="W159" s="476">
        <v>9.9114702000000002E-8</v>
      </c>
      <c r="X159" s="476">
        <v>4.9930805999999998E-3</v>
      </c>
      <c r="Y159" s="307"/>
      <c r="Z159" s="308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R159" s="307"/>
      <c r="AS159" s="307"/>
      <c r="AT159" s="307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X159" s="262"/>
      <c r="BY159" s="336">
        <f>J159*$D159*$H159*'1.General data'!$B$20</f>
        <v>0</v>
      </c>
      <c r="BZ159" s="336">
        <f>K159*$D159*$H159*'1.General data'!$B$20</f>
        <v>0</v>
      </c>
      <c r="CA159" s="336">
        <f>L159*$D159*$H159*'1.General data'!$B$20</f>
        <v>0</v>
      </c>
      <c r="CB159" s="336">
        <f>M159*$D159*$H159*'1.General data'!$B$20</f>
        <v>0</v>
      </c>
      <c r="CC159" s="336">
        <f>N159*$D159*$H159*'1.General data'!$B$20</f>
        <v>0</v>
      </c>
      <c r="CD159" s="336">
        <f>O159*$D159*$H159*'1.General data'!$B$20</f>
        <v>0</v>
      </c>
      <c r="CE159" s="336">
        <f>P159*$D159*$H159*'1.General data'!$B$20</f>
        <v>0</v>
      </c>
      <c r="CF159" s="336">
        <f>Q159*$D159*$H159*'1.General data'!$B$20</f>
        <v>0</v>
      </c>
      <c r="CG159" s="336">
        <f>R159*$D159*$H159*'1.General data'!$B$20</f>
        <v>0</v>
      </c>
      <c r="CH159" s="336">
        <f>S159*$D159*$H159*'1.General data'!$B$20</f>
        <v>0</v>
      </c>
      <c r="CI159" s="336">
        <f>T159*$D159*$H159*'1.General data'!$B$20</f>
        <v>0</v>
      </c>
      <c r="CJ159" s="336">
        <f>U159*$D159*$H159*'1.General data'!$B$20</f>
        <v>0</v>
      </c>
      <c r="CK159" s="336">
        <f>V159*$D159*$H159*'1.General data'!$B$20</f>
        <v>0</v>
      </c>
      <c r="CL159" s="336">
        <f>W159*$D159*$H159*'1.General data'!$B$20</f>
        <v>0</v>
      </c>
      <c r="CM159" s="336">
        <f>X159*$D159*$H159*'1.General data'!$B$20</f>
        <v>0</v>
      </c>
      <c r="CN159" s="336"/>
      <c r="CO159" s="336"/>
      <c r="CP159" s="336"/>
      <c r="CQ159" s="336"/>
      <c r="CR159" s="336"/>
      <c r="CS159" s="336"/>
      <c r="CT159" s="336"/>
      <c r="CU159" s="336"/>
      <c r="CV159" s="336"/>
      <c r="CW159" s="336"/>
      <c r="CX159" s="336"/>
      <c r="CY159" s="336"/>
      <c r="CZ159" s="336"/>
      <c r="DA159" s="336"/>
      <c r="DB159" s="336"/>
      <c r="DC159" s="336"/>
      <c r="DD159" s="336"/>
      <c r="DE159" s="336"/>
      <c r="DF159" s="480"/>
      <c r="DG159" s="336">
        <f t="shared" si="307"/>
        <v>0</v>
      </c>
      <c r="DH159" s="336">
        <f t="shared" si="308"/>
        <v>0</v>
      </c>
      <c r="DI159" s="336">
        <f t="shared" si="309"/>
        <v>0</v>
      </c>
      <c r="DJ159" s="336">
        <f t="shared" si="310"/>
        <v>0</v>
      </c>
      <c r="DK159" s="336">
        <f t="shared" si="311"/>
        <v>0</v>
      </c>
      <c r="DL159" s="336">
        <f t="shared" si="312"/>
        <v>0</v>
      </c>
      <c r="DM159" s="336">
        <f t="shared" si="313"/>
        <v>0</v>
      </c>
      <c r="DN159" s="336">
        <f t="shared" si="314"/>
        <v>0</v>
      </c>
      <c r="DO159" s="336">
        <f t="shared" si="315"/>
        <v>0</v>
      </c>
      <c r="DP159" s="336">
        <f t="shared" si="316"/>
        <v>0</v>
      </c>
      <c r="DQ159" s="336">
        <f t="shared" si="317"/>
        <v>0</v>
      </c>
      <c r="DR159" s="336">
        <f t="shared" si="318"/>
        <v>0</v>
      </c>
      <c r="DS159" s="336">
        <f t="shared" si="319"/>
        <v>0</v>
      </c>
      <c r="DT159" s="336">
        <f t="shared" si="320"/>
        <v>0</v>
      </c>
      <c r="DU159" s="336">
        <f t="shared" si="321"/>
        <v>0</v>
      </c>
    </row>
    <row r="160" spans="1:125" s="166" customFormat="1" ht="15.75" customHeight="1" x14ac:dyDescent="0.25">
      <c r="A160" s="165">
        <f>'2.Data entry'!B160</f>
        <v>0</v>
      </c>
      <c r="B160" s="303" t="str">
        <f>'2.Data entry'!A160</f>
        <v>BUS</v>
      </c>
      <c r="C160" s="165" t="str">
        <f>'2.Data entry'!E160</f>
        <v>%</v>
      </c>
      <c r="D160" s="304">
        <f>'2.Data entry'!F160</f>
        <v>0</v>
      </c>
      <c r="E160" s="305" t="str">
        <f>'2.Data entry'!G160</f>
        <v>-</v>
      </c>
      <c r="F160" s="305">
        <f>'2.Data entry'!J160</f>
        <v>0</v>
      </c>
      <c r="G160" s="305" t="str">
        <f>'2.Data entry'!I160</f>
        <v>-</v>
      </c>
      <c r="H160" s="337"/>
      <c r="I160" s="262"/>
      <c r="J160" s="476"/>
      <c r="K160" s="476"/>
      <c r="L160" s="476"/>
      <c r="M160" s="476"/>
      <c r="N160" s="476"/>
      <c r="O160" s="476"/>
      <c r="P160" s="476"/>
      <c r="Q160" s="476"/>
      <c r="R160" s="476"/>
      <c r="S160" s="476"/>
      <c r="T160" s="476"/>
      <c r="U160" s="476"/>
      <c r="V160" s="476"/>
      <c r="W160" s="476"/>
      <c r="X160" s="476"/>
      <c r="Y160" s="307"/>
      <c r="Z160" s="308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R160" s="307"/>
      <c r="AS160" s="307"/>
      <c r="AT160" s="307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X160" s="262"/>
      <c r="BY160" s="336"/>
      <c r="BZ160" s="336"/>
      <c r="CA160" s="336"/>
      <c r="CB160" s="336"/>
      <c r="CC160" s="336"/>
      <c r="CD160" s="336"/>
      <c r="CE160" s="336"/>
      <c r="CF160" s="336"/>
      <c r="CG160" s="336"/>
      <c r="CH160" s="336"/>
      <c r="CI160" s="336"/>
      <c r="CJ160" s="336"/>
      <c r="CK160" s="336"/>
      <c r="CL160" s="336"/>
      <c r="CM160" s="336"/>
      <c r="CN160" s="336"/>
      <c r="CO160" s="336"/>
      <c r="CP160" s="336"/>
      <c r="CQ160" s="336"/>
      <c r="CR160" s="336"/>
      <c r="CS160" s="336"/>
      <c r="CT160" s="336"/>
      <c r="CU160" s="336"/>
      <c r="CV160" s="336"/>
      <c r="CW160" s="336"/>
      <c r="CX160" s="336"/>
      <c r="CY160" s="336"/>
      <c r="CZ160" s="336"/>
      <c r="DA160" s="336"/>
      <c r="DB160" s="336"/>
      <c r="DC160" s="336"/>
      <c r="DD160" s="336"/>
      <c r="DE160" s="336"/>
      <c r="DF160" s="480"/>
      <c r="DG160" s="336">
        <f t="shared" si="307"/>
        <v>0</v>
      </c>
      <c r="DH160" s="336">
        <f t="shared" si="308"/>
        <v>0</v>
      </c>
      <c r="DI160" s="336">
        <f t="shared" si="309"/>
        <v>0</v>
      </c>
      <c r="DJ160" s="336">
        <f t="shared" si="310"/>
        <v>0</v>
      </c>
      <c r="DK160" s="336">
        <f t="shared" si="311"/>
        <v>0</v>
      </c>
      <c r="DL160" s="336">
        <f t="shared" si="312"/>
        <v>0</v>
      </c>
      <c r="DM160" s="336">
        <f t="shared" si="313"/>
        <v>0</v>
      </c>
      <c r="DN160" s="336">
        <f t="shared" si="314"/>
        <v>0</v>
      </c>
      <c r="DO160" s="336">
        <f t="shared" si="315"/>
        <v>0</v>
      </c>
      <c r="DP160" s="336">
        <f t="shared" si="316"/>
        <v>0</v>
      </c>
      <c r="DQ160" s="336">
        <f t="shared" si="317"/>
        <v>0</v>
      </c>
      <c r="DR160" s="336">
        <f t="shared" si="318"/>
        <v>0</v>
      </c>
      <c r="DS160" s="336">
        <f t="shared" si="319"/>
        <v>0</v>
      </c>
      <c r="DT160" s="336">
        <f t="shared" si="320"/>
        <v>0</v>
      </c>
      <c r="DU160" s="336">
        <f t="shared" si="321"/>
        <v>0</v>
      </c>
    </row>
    <row r="161" spans="1:125" s="166" customFormat="1" ht="15.75" customHeight="1" x14ac:dyDescent="0.25">
      <c r="A161" s="165">
        <f>'2.Data entry'!B161</f>
        <v>0</v>
      </c>
      <c r="B161" s="303" t="str">
        <f>'2.Data entry'!C161</f>
        <v>Average distance</v>
      </c>
      <c r="C161" s="165" t="str">
        <f>'2.Data entry'!E161</f>
        <v>km</v>
      </c>
      <c r="D161" s="304">
        <f>'2.Data entry'!F161</f>
        <v>0</v>
      </c>
      <c r="E161" s="305" t="str">
        <f>'2.Data entry'!G161</f>
        <v>-</v>
      </c>
      <c r="F161" s="305">
        <f>'2.Data entry'!J161</f>
        <v>0</v>
      </c>
      <c r="G161" s="305" t="str">
        <f>'2.Data entry'!I161</f>
        <v>-</v>
      </c>
      <c r="H161" s="337">
        <f>(D160/100)*'1.General data'!$B$18</f>
        <v>0</v>
      </c>
      <c r="I161" s="262" t="s">
        <v>174</v>
      </c>
      <c r="J161" s="476">
        <v>9.3193168000000007E-2</v>
      </c>
      <c r="K161" s="476">
        <v>1.6809212E-8</v>
      </c>
      <c r="L161" s="476">
        <v>6.3080858000000004E-2</v>
      </c>
      <c r="M161" s="476">
        <v>3.1239319999999998E-10</v>
      </c>
      <c r="N161" s="476">
        <v>3.1375737999999999E-9</v>
      </c>
      <c r="O161" s="476">
        <v>4.7845439999999997E-5</v>
      </c>
      <c r="P161" s="476">
        <v>5.7738188999999999E-3</v>
      </c>
      <c r="Q161" s="476">
        <v>1.0640675999999999E-3</v>
      </c>
      <c r="R161" s="476">
        <v>8.4766431999999995E-4</v>
      </c>
      <c r="S161" s="476">
        <v>4.1184445000000004E-3</v>
      </c>
      <c r="T161" s="476">
        <v>1.5925579999999999E-6</v>
      </c>
      <c r="U161" s="476">
        <v>3.7575099E-4</v>
      </c>
      <c r="V161" s="476">
        <v>1.6528503000000001E-5</v>
      </c>
      <c r="W161" s="476">
        <v>6.9359980000000001E-8</v>
      </c>
      <c r="X161" s="476">
        <v>2.2556447E-3</v>
      </c>
      <c r="Y161" s="307"/>
      <c r="Z161" s="308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R161" s="307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X161" s="262"/>
      <c r="BY161" s="336">
        <f>J161*$D161*$H161*'1.General data'!$B$20</f>
        <v>0</v>
      </c>
      <c r="BZ161" s="336">
        <f>K161*$D161*$H161*'1.General data'!$B$20</f>
        <v>0</v>
      </c>
      <c r="CA161" s="336">
        <f>L161*$D161*$H161*'1.General data'!$B$20</f>
        <v>0</v>
      </c>
      <c r="CB161" s="336">
        <f>M161*$D161*$H161*'1.General data'!$B$20</f>
        <v>0</v>
      </c>
      <c r="CC161" s="336">
        <f>N161*$D161*$H161*'1.General data'!$B$20</f>
        <v>0</v>
      </c>
      <c r="CD161" s="336">
        <f>O161*$D161*$H161*'1.General data'!$B$20</f>
        <v>0</v>
      </c>
      <c r="CE161" s="336">
        <f>P161*$D161*$H161*'1.General data'!$B$20</f>
        <v>0</v>
      </c>
      <c r="CF161" s="336">
        <f>Q161*$D161*$H161*'1.General data'!$B$20</f>
        <v>0</v>
      </c>
      <c r="CG161" s="336">
        <f>R161*$D161*$H161*'1.General data'!$B$20</f>
        <v>0</v>
      </c>
      <c r="CH161" s="336">
        <f>S161*$D161*$H161*'1.General data'!$B$20</f>
        <v>0</v>
      </c>
      <c r="CI161" s="336">
        <f>T161*$D161*$H161*'1.General data'!$B$20</f>
        <v>0</v>
      </c>
      <c r="CJ161" s="336">
        <f>U161*$D161*$H161*'1.General data'!$B$20</f>
        <v>0</v>
      </c>
      <c r="CK161" s="336">
        <f>V161*$D161*$H161*'1.General data'!$B$20</f>
        <v>0</v>
      </c>
      <c r="CL161" s="336">
        <f>W161*$D161*$H161*'1.General data'!$B$20</f>
        <v>0</v>
      </c>
      <c r="CM161" s="336">
        <f>X161*$D161*$H161*'1.General data'!$B$20</f>
        <v>0</v>
      </c>
      <c r="CN161" s="336"/>
      <c r="CO161" s="336"/>
      <c r="CP161" s="336"/>
      <c r="CQ161" s="336"/>
      <c r="CR161" s="336"/>
      <c r="CS161" s="336"/>
      <c r="CT161" s="336"/>
      <c r="CU161" s="336"/>
      <c r="CV161" s="336"/>
      <c r="CW161" s="336"/>
      <c r="CX161" s="336"/>
      <c r="CY161" s="336"/>
      <c r="CZ161" s="336"/>
      <c r="DA161" s="336"/>
      <c r="DB161" s="336"/>
      <c r="DC161" s="336"/>
      <c r="DD161" s="336"/>
      <c r="DE161" s="336"/>
      <c r="DF161" s="480"/>
      <c r="DG161" s="336">
        <f t="shared" si="307"/>
        <v>0</v>
      </c>
      <c r="DH161" s="336">
        <f t="shared" si="308"/>
        <v>0</v>
      </c>
      <c r="DI161" s="336">
        <f t="shared" si="309"/>
        <v>0</v>
      </c>
      <c r="DJ161" s="336">
        <f t="shared" si="310"/>
        <v>0</v>
      </c>
      <c r="DK161" s="336">
        <f t="shared" si="311"/>
        <v>0</v>
      </c>
      <c r="DL161" s="336">
        <f t="shared" si="312"/>
        <v>0</v>
      </c>
      <c r="DM161" s="336">
        <f t="shared" si="313"/>
        <v>0</v>
      </c>
      <c r="DN161" s="336">
        <f t="shared" si="314"/>
        <v>0</v>
      </c>
      <c r="DO161" s="336">
        <f t="shared" si="315"/>
        <v>0</v>
      </c>
      <c r="DP161" s="336">
        <f t="shared" si="316"/>
        <v>0</v>
      </c>
      <c r="DQ161" s="336">
        <f t="shared" si="317"/>
        <v>0</v>
      </c>
      <c r="DR161" s="336">
        <f t="shared" si="318"/>
        <v>0</v>
      </c>
      <c r="DS161" s="336">
        <f t="shared" si="319"/>
        <v>0</v>
      </c>
      <c r="DT161" s="336">
        <f t="shared" si="320"/>
        <v>0</v>
      </c>
      <c r="DU161" s="336">
        <f t="shared" si="321"/>
        <v>0</v>
      </c>
    </row>
    <row r="162" spans="1:125" s="166" customFormat="1" ht="15.75" customHeight="1" x14ac:dyDescent="0.25">
      <c r="A162" s="165">
        <f>'2.Data entry'!B162</f>
        <v>0</v>
      </c>
      <c r="B162" s="303" t="str">
        <f>'2.Data entry'!A162</f>
        <v>METRO</v>
      </c>
      <c r="C162" s="165" t="str">
        <f>'2.Data entry'!E162</f>
        <v>%</v>
      </c>
      <c r="D162" s="304">
        <f>'2.Data entry'!F162</f>
        <v>0</v>
      </c>
      <c r="E162" s="305" t="str">
        <f>'2.Data entry'!G162</f>
        <v>-</v>
      </c>
      <c r="F162" s="305">
        <f>'2.Data entry'!J162</f>
        <v>0</v>
      </c>
      <c r="G162" s="305" t="str">
        <f>'2.Data entry'!I162</f>
        <v>-</v>
      </c>
      <c r="H162" s="337"/>
      <c r="I162" s="262"/>
      <c r="J162" s="476"/>
      <c r="K162" s="476"/>
      <c r="L162" s="476"/>
      <c r="M162" s="476"/>
      <c r="N162" s="476"/>
      <c r="O162" s="476"/>
      <c r="P162" s="476"/>
      <c r="Q162" s="476"/>
      <c r="R162" s="476"/>
      <c r="S162" s="476"/>
      <c r="T162" s="476"/>
      <c r="U162" s="476"/>
      <c r="V162" s="476"/>
      <c r="W162" s="476"/>
      <c r="X162" s="476"/>
      <c r="Y162" s="307"/>
      <c r="Z162" s="308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R162" s="307"/>
      <c r="AS162" s="307"/>
      <c r="AT162" s="307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X162" s="262"/>
      <c r="BY162" s="336"/>
      <c r="BZ162" s="336"/>
      <c r="CA162" s="336"/>
      <c r="CB162" s="336"/>
      <c r="CC162" s="336"/>
      <c r="CD162" s="336"/>
      <c r="CE162" s="336"/>
      <c r="CF162" s="336"/>
      <c r="CG162" s="336"/>
      <c r="CH162" s="336"/>
      <c r="CI162" s="336"/>
      <c r="CJ162" s="336"/>
      <c r="CK162" s="336"/>
      <c r="CL162" s="336"/>
      <c r="CM162" s="336"/>
      <c r="CN162" s="336"/>
      <c r="CO162" s="336"/>
      <c r="CP162" s="336"/>
      <c r="CQ162" s="336"/>
      <c r="CR162" s="336"/>
      <c r="CS162" s="336"/>
      <c r="CT162" s="336"/>
      <c r="CU162" s="336"/>
      <c r="CV162" s="336"/>
      <c r="CW162" s="336"/>
      <c r="CX162" s="336"/>
      <c r="CY162" s="336"/>
      <c r="CZ162" s="336"/>
      <c r="DA162" s="336"/>
      <c r="DB162" s="336"/>
      <c r="DC162" s="336"/>
      <c r="DD162" s="336"/>
      <c r="DE162" s="336"/>
      <c r="DF162" s="480"/>
      <c r="DG162" s="336">
        <f t="shared" si="307"/>
        <v>0</v>
      </c>
      <c r="DH162" s="336">
        <f t="shared" si="308"/>
        <v>0</v>
      </c>
      <c r="DI162" s="336">
        <f t="shared" si="309"/>
        <v>0</v>
      </c>
      <c r="DJ162" s="336">
        <f t="shared" si="310"/>
        <v>0</v>
      </c>
      <c r="DK162" s="336">
        <f t="shared" si="311"/>
        <v>0</v>
      </c>
      <c r="DL162" s="336">
        <f t="shared" si="312"/>
        <v>0</v>
      </c>
      <c r="DM162" s="336">
        <f t="shared" si="313"/>
        <v>0</v>
      </c>
      <c r="DN162" s="336">
        <f t="shared" si="314"/>
        <v>0</v>
      </c>
      <c r="DO162" s="336">
        <f t="shared" si="315"/>
        <v>0</v>
      </c>
      <c r="DP162" s="336">
        <f t="shared" si="316"/>
        <v>0</v>
      </c>
      <c r="DQ162" s="336">
        <f t="shared" si="317"/>
        <v>0</v>
      </c>
      <c r="DR162" s="336">
        <f t="shared" si="318"/>
        <v>0</v>
      </c>
      <c r="DS162" s="336">
        <f t="shared" si="319"/>
        <v>0</v>
      </c>
      <c r="DT162" s="336">
        <f t="shared" si="320"/>
        <v>0</v>
      </c>
      <c r="DU162" s="336">
        <f t="shared" si="321"/>
        <v>0</v>
      </c>
    </row>
    <row r="163" spans="1:125" s="166" customFormat="1" ht="15.75" customHeight="1" x14ac:dyDescent="0.25">
      <c r="A163" s="165">
        <f>'2.Data entry'!B163</f>
        <v>0</v>
      </c>
      <c r="B163" s="303" t="str">
        <f>'2.Data entry'!C163</f>
        <v>Average distance</v>
      </c>
      <c r="C163" s="165" t="str">
        <f>'2.Data entry'!E163</f>
        <v>km</v>
      </c>
      <c r="D163" s="304">
        <f>'2.Data entry'!F163</f>
        <v>0</v>
      </c>
      <c r="E163" s="305" t="str">
        <f>'2.Data entry'!G163</f>
        <v>-</v>
      </c>
      <c r="F163" s="305">
        <f>'2.Data entry'!J163</f>
        <v>0</v>
      </c>
      <c r="G163" s="305" t="str">
        <f>'2.Data entry'!I163</f>
        <v>-</v>
      </c>
      <c r="H163" s="337">
        <f>(D162/100)*'1.General data'!$B$18</f>
        <v>0</v>
      </c>
      <c r="I163" s="262" t="s">
        <v>174</v>
      </c>
      <c r="J163" s="476">
        <v>6.2410092E-2</v>
      </c>
      <c r="K163" s="476">
        <v>2.7980989000000002E-9</v>
      </c>
      <c r="L163" s="476">
        <v>0.24306056000000001</v>
      </c>
      <c r="M163" s="476">
        <v>2.6754038000000001E-9</v>
      </c>
      <c r="N163" s="476">
        <v>1.0388037E-8</v>
      </c>
      <c r="O163" s="476">
        <v>5.2020459999999998E-5</v>
      </c>
      <c r="P163" s="476">
        <v>9.0277802999999997E-3</v>
      </c>
      <c r="Q163" s="476">
        <v>2.6274881E-4</v>
      </c>
      <c r="R163" s="476">
        <v>3.6007119E-4</v>
      </c>
      <c r="S163" s="476">
        <v>9.9270945999999994E-4</v>
      </c>
      <c r="T163" s="476">
        <v>2.7055721999999999E-5</v>
      </c>
      <c r="U163" s="476">
        <v>9.5755635000000004E-5</v>
      </c>
      <c r="V163" s="476">
        <v>-1.1762193E-4</v>
      </c>
      <c r="W163" s="476">
        <v>6.4458963000000006E-8</v>
      </c>
      <c r="X163" s="476">
        <v>1.0781564E-2</v>
      </c>
      <c r="Y163" s="307"/>
      <c r="Z163" s="308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R163" s="307"/>
      <c r="AS163" s="307"/>
      <c r="AT163" s="307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X163" s="262"/>
      <c r="BY163" s="336">
        <f>J163*$D163*$H163*'1.General data'!$B$20</f>
        <v>0</v>
      </c>
      <c r="BZ163" s="336">
        <f>K163*$D163*$H163*'1.General data'!$B$20</f>
        <v>0</v>
      </c>
      <c r="CA163" s="336">
        <f>L163*$D163*$H163*'1.General data'!$B$20</f>
        <v>0</v>
      </c>
      <c r="CB163" s="336">
        <f>M163*$D163*$H163*'1.General data'!$B$20</f>
        <v>0</v>
      </c>
      <c r="CC163" s="336">
        <f>N163*$D163*$H163*'1.General data'!$B$20</f>
        <v>0</v>
      </c>
      <c r="CD163" s="336">
        <f>O163*$D163*$H163*'1.General data'!$B$20</f>
        <v>0</v>
      </c>
      <c r="CE163" s="336">
        <f>P163*$D163*$H163*'1.General data'!$B$20</f>
        <v>0</v>
      </c>
      <c r="CF163" s="336">
        <f>Q163*$D163*$H163*'1.General data'!$B$20</f>
        <v>0</v>
      </c>
      <c r="CG163" s="336">
        <f>R163*$D163*$H163*'1.General data'!$B$20</f>
        <v>0</v>
      </c>
      <c r="CH163" s="336">
        <f>S163*$D163*$H163*'1.General data'!$B$20</f>
        <v>0</v>
      </c>
      <c r="CI163" s="336">
        <f>T163*$D163*$H163*'1.General data'!$B$20</f>
        <v>0</v>
      </c>
      <c r="CJ163" s="336">
        <f>U163*$D163*$H163*'1.General data'!$B$20</f>
        <v>0</v>
      </c>
      <c r="CK163" s="336">
        <f>V163*$D163*$H163*'1.General data'!$B$20</f>
        <v>0</v>
      </c>
      <c r="CL163" s="336">
        <f>W163*$D163*$H163*'1.General data'!$B$20</f>
        <v>0</v>
      </c>
      <c r="CM163" s="336">
        <f>X163*$D163*$H163*'1.General data'!$B$20</f>
        <v>0</v>
      </c>
      <c r="CN163" s="336"/>
      <c r="CO163" s="336"/>
      <c r="CP163" s="336"/>
      <c r="CQ163" s="336"/>
      <c r="CR163" s="336"/>
      <c r="CS163" s="336"/>
      <c r="CT163" s="336"/>
      <c r="CU163" s="336"/>
      <c r="CV163" s="336"/>
      <c r="CW163" s="336"/>
      <c r="CX163" s="336"/>
      <c r="CY163" s="336"/>
      <c r="CZ163" s="336"/>
      <c r="DA163" s="336"/>
      <c r="DB163" s="336"/>
      <c r="DC163" s="336"/>
      <c r="DD163" s="336"/>
      <c r="DE163" s="336"/>
      <c r="DF163" s="480"/>
      <c r="DG163" s="336">
        <f t="shared" si="307"/>
        <v>0</v>
      </c>
      <c r="DH163" s="336">
        <f t="shared" si="308"/>
        <v>0</v>
      </c>
      <c r="DI163" s="336">
        <f t="shared" si="309"/>
        <v>0</v>
      </c>
      <c r="DJ163" s="336">
        <f t="shared" si="310"/>
        <v>0</v>
      </c>
      <c r="DK163" s="336">
        <f t="shared" si="311"/>
        <v>0</v>
      </c>
      <c r="DL163" s="336">
        <f t="shared" si="312"/>
        <v>0</v>
      </c>
      <c r="DM163" s="336">
        <f t="shared" si="313"/>
        <v>0</v>
      </c>
      <c r="DN163" s="336">
        <f t="shared" si="314"/>
        <v>0</v>
      </c>
      <c r="DO163" s="336">
        <f t="shared" si="315"/>
        <v>0</v>
      </c>
      <c r="DP163" s="336">
        <f t="shared" si="316"/>
        <v>0</v>
      </c>
      <c r="DQ163" s="336">
        <f t="shared" si="317"/>
        <v>0</v>
      </c>
      <c r="DR163" s="336">
        <f t="shared" si="318"/>
        <v>0</v>
      </c>
      <c r="DS163" s="336">
        <f t="shared" si="319"/>
        <v>0</v>
      </c>
      <c r="DT163" s="336">
        <f t="shared" si="320"/>
        <v>0</v>
      </c>
      <c r="DU163" s="336">
        <f t="shared" si="321"/>
        <v>0</v>
      </c>
    </row>
    <row r="164" spans="1:125" s="166" customFormat="1" ht="15.75" customHeight="1" x14ac:dyDescent="0.25">
      <c r="A164" s="165">
        <f>'2.Data entry'!B164</f>
        <v>0</v>
      </c>
      <c r="B164" s="303" t="str">
        <f>'2.Data entry'!A164</f>
        <v>TRAM</v>
      </c>
      <c r="C164" s="165" t="str">
        <f>'2.Data entry'!E164</f>
        <v>%</v>
      </c>
      <c r="D164" s="304">
        <f>'2.Data entry'!F164</f>
        <v>0</v>
      </c>
      <c r="E164" s="305" t="str">
        <f>'2.Data entry'!G164</f>
        <v>-</v>
      </c>
      <c r="F164" s="305">
        <f>'2.Data entry'!J164</f>
        <v>0</v>
      </c>
      <c r="G164" s="305" t="str">
        <f>'2.Data entry'!I164</f>
        <v>-</v>
      </c>
      <c r="H164" s="337"/>
      <c r="I164" s="262"/>
      <c r="J164" s="476"/>
      <c r="K164" s="476"/>
      <c r="L164" s="476"/>
      <c r="M164" s="476"/>
      <c r="N164" s="476"/>
      <c r="O164" s="476"/>
      <c r="P164" s="476"/>
      <c r="Q164" s="476"/>
      <c r="R164" s="476"/>
      <c r="S164" s="476"/>
      <c r="T164" s="476"/>
      <c r="U164" s="476"/>
      <c r="V164" s="476"/>
      <c r="W164" s="476"/>
      <c r="X164" s="476"/>
      <c r="Z164" s="262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R164" s="307"/>
      <c r="AS164" s="307"/>
      <c r="AT164" s="307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X164" s="262"/>
      <c r="BY164" s="336"/>
      <c r="BZ164" s="336"/>
      <c r="CA164" s="336"/>
      <c r="CB164" s="336"/>
      <c r="CC164" s="336"/>
      <c r="CD164" s="336"/>
      <c r="CE164" s="336"/>
      <c r="CF164" s="336"/>
      <c r="CG164" s="336"/>
      <c r="CH164" s="336"/>
      <c r="CI164" s="336"/>
      <c r="CJ164" s="336"/>
      <c r="CK164" s="336"/>
      <c r="CL164" s="336"/>
      <c r="CM164" s="336"/>
      <c r="CN164" s="336"/>
      <c r="CO164" s="336"/>
      <c r="CP164" s="336"/>
      <c r="CQ164" s="336"/>
      <c r="CR164" s="336"/>
      <c r="CS164" s="336"/>
      <c r="CT164" s="336"/>
      <c r="CU164" s="336"/>
      <c r="CV164" s="336"/>
      <c r="CW164" s="336"/>
      <c r="CX164" s="336"/>
      <c r="CY164" s="336"/>
      <c r="CZ164" s="336"/>
      <c r="DA164" s="336"/>
      <c r="DB164" s="336"/>
      <c r="DC164" s="336"/>
      <c r="DD164" s="336"/>
      <c r="DE164" s="336"/>
      <c r="DF164" s="480"/>
      <c r="DG164" s="336">
        <f t="shared" si="307"/>
        <v>0</v>
      </c>
      <c r="DH164" s="336">
        <f t="shared" si="308"/>
        <v>0</v>
      </c>
      <c r="DI164" s="336">
        <f t="shared" si="309"/>
        <v>0</v>
      </c>
      <c r="DJ164" s="336">
        <f t="shared" si="310"/>
        <v>0</v>
      </c>
      <c r="DK164" s="336">
        <f t="shared" si="311"/>
        <v>0</v>
      </c>
      <c r="DL164" s="336">
        <f t="shared" si="312"/>
        <v>0</v>
      </c>
      <c r="DM164" s="336">
        <f t="shared" si="313"/>
        <v>0</v>
      </c>
      <c r="DN164" s="336">
        <f t="shared" si="314"/>
        <v>0</v>
      </c>
      <c r="DO164" s="336">
        <f t="shared" si="315"/>
        <v>0</v>
      </c>
      <c r="DP164" s="336">
        <f t="shared" si="316"/>
        <v>0</v>
      </c>
      <c r="DQ164" s="336">
        <f t="shared" si="317"/>
        <v>0</v>
      </c>
      <c r="DR164" s="336">
        <f t="shared" si="318"/>
        <v>0</v>
      </c>
      <c r="DS164" s="336">
        <f t="shared" si="319"/>
        <v>0</v>
      </c>
      <c r="DT164" s="336">
        <f t="shared" si="320"/>
        <v>0</v>
      </c>
      <c r="DU164" s="336">
        <f t="shared" si="321"/>
        <v>0</v>
      </c>
    </row>
    <row r="165" spans="1:125" s="166" customFormat="1" ht="15.75" customHeight="1" x14ac:dyDescent="0.25">
      <c r="A165" s="165">
        <f>'2.Data entry'!B165</f>
        <v>0</v>
      </c>
      <c r="B165" s="303" t="str">
        <f>'2.Data entry'!C165</f>
        <v>Average distance</v>
      </c>
      <c r="C165" s="165" t="str">
        <f>'2.Data entry'!E165</f>
        <v>km</v>
      </c>
      <c r="D165" s="304">
        <f>'2.Data entry'!F165</f>
        <v>0</v>
      </c>
      <c r="E165" s="305" t="str">
        <f>'2.Data entry'!G165</f>
        <v>-</v>
      </c>
      <c r="F165" s="305">
        <f>'2.Data entry'!J165</f>
        <v>0</v>
      </c>
      <c r="G165" s="305" t="str">
        <f>'2.Data entry'!I165</f>
        <v>-</v>
      </c>
      <c r="H165" s="337">
        <f>(D164/100)*'1.General data'!$B$18</f>
        <v>0</v>
      </c>
      <c r="I165" s="262" t="s">
        <v>174</v>
      </c>
      <c r="J165" s="476">
        <v>6.3393887999999995E-2</v>
      </c>
      <c r="K165" s="476">
        <v>1.6547396999999999E-9</v>
      </c>
      <c r="L165" s="476">
        <v>0.27554432000000001</v>
      </c>
      <c r="M165" s="476">
        <v>3.0556240999999999E-9</v>
      </c>
      <c r="N165" s="476">
        <v>1.1748821999999999E-8</v>
      </c>
      <c r="O165" s="476">
        <v>5.6083934E-5</v>
      </c>
      <c r="P165" s="476">
        <v>9.3326072000000006E-3</v>
      </c>
      <c r="Q165" s="476">
        <v>1.5309549999999999E-4</v>
      </c>
      <c r="R165" s="476">
        <v>3.0517393999999998E-4</v>
      </c>
      <c r="S165" s="476">
        <v>5.7027445999999996E-4</v>
      </c>
      <c r="T165" s="476">
        <v>3.0545463E-5</v>
      </c>
      <c r="U165" s="476">
        <v>5.7902358000000002E-5</v>
      </c>
      <c r="V165" s="476">
        <v>-1.5166442999999999E-4</v>
      </c>
      <c r="W165" s="476">
        <v>6.7559702999999999E-8</v>
      </c>
      <c r="X165" s="476">
        <v>1.2379286E-2</v>
      </c>
      <c r="Y165" s="331"/>
      <c r="Z165" s="332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R165" s="307"/>
      <c r="AS165" s="307"/>
      <c r="AT165" s="307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X165" s="262"/>
      <c r="BY165" s="336">
        <f>J165*$D165*$H165*'1.General data'!$B$20</f>
        <v>0</v>
      </c>
      <c r="BZ165" s="336">
        <f>K165*$D165*$H165*'1.General data'!$B$20</f>
        <v>0</v>
      </c>
      <c r="CA165" s="336">
        <f>L165*$D165*$H165*'1.General data'!$B$20</f>
        <v>0</v>
      </c>
      <c r="CB165" s="336">
        <f>M165*$D165*$H165*'1.General data'!$B$20</f>
        <v>0</v>
      </c>
      <c r="CC165" s="336">
        <f>N165*$D165*$H165*'1.General data'!$B$20</f>
        <v>0</v>
      </c>
      <c r="CD165" s="336">
        <f>O165*$D165*$H165*'1.General data'!$B$20</f>
        <v>0</v>
      </c>
      <c r="CE165" s="336">
        <f>P165*$D165*$H165*'1.General data'!$B$20</f>
        <v>0</v>
      </c>
      <c r="CF165" s="336">
        <f>Q165*$D165*$H165*'1.General data'!$B$20</f>
        <v>0</v>
      </c>
      <c r="CG165" s="336">
        <f>R165*$D165*$H165*'1.General data'!$B$20</f>
        <v>0</v>
      </c>
      <c r="CH165" s="336">
        <f>S165*$D165*$H165*'1.General data'!$B$20</f>
        <v>0</v>
      </c>
      <c r="CI165" s="336">
        <f>T165*$D165*$H165*'1.General data'!$B$20</f>
        <v>0</v>
      </c>
      <c r="CJ165" s="336">
        <f>U165*$D165*$H165*'1.General data'!$B$20</f>
        <v>0</v>
      </c>
      <c r="CK165" s="336">
        <f>V165*$D165*$H165*'1.General data'!$B$20</f>
        <v>0</v>
      </c>
      <c r="CL165" s="336">
        <f>W165*$D165*$H165*'1.General data'!$B$20</f>
        <v>0</v>
      </c>
      <c r="CM165" s="336">
        <f>X165*$D165*$H165*'1.General data'!$B$20</f>
        <v>0</v>
      </c>
      <c r="CN165" s="336"/>
      <c r="CO165" s="336"/>
      <c r="CP165" s="336"/>
      <c r="CQ165" s="336"/>
      <c r="CR165" s="336"/>
      <c r="CS165" s="336"/>
      <c r="CT165" s="336"/>
      <c r="CU165" s="336"/>
      <c r="CV165" s="336"/>
      <c r="CW165" s="336"/>
      <c r="CX165" s="336"/>
      <c r="CY165" s="336"/>
      <c r="CZ165" s="336"/>
      <c r="DA165" s="336"/>
      <c r="DB165" s="336"/>
      <c r="DC165" s="336"/>
      <c r="DD165" s="336"/>
      <c r="DE165" s="336"/>
      <c r="DF165" s="480"/>
      <c r="DG165" s="336">
        <f t="shared" si="307"/>
        <v>0</v>
      </c>
      <c r="DH165" s="336">
        <f t="shared" si="308"/>
        <v>0</v>
      </c>
      <c r="DI165" s="336">
        <f t="shared" si="309"/>
        <v>0</v>
      </c>
      <c r="DJ165" s="336">
        <f t="shared" si="310"/>
        <v>0</v>
      </c>
      <c r="DK165" s="336">
        <f t="shared" si="311"/>
        <v>0</v>
      </c>
      <c r="DL165" s="336">
        <f t="shared" si="312"/>
        <v>0</v>
      </c>
      <c r="DM165" s="336">
        <f t="shared" si="313"/>
        <v>0</v>
      </c>
      <c r="DN165" s="336">
        <f t="shared" si="314"/>
        <v>0</v>
      </c>
      <c r="DO165" s="336">
        <f t="shared" si="315"/>
        <v>0</v>
      </c>
      <c r="DP165" s="336">
        <f t="shared" si="316"/>
        <v>0</v>
      </c>
      <c r="DQ165" s="336">
        <f t="shared" si="317"/>
        <v>0</v>
      </c>
      <c r="DR165" s="336">
        <f t="shared" si="318"/>
        <v>0</v>
      </c>
      <c r="DS165" s="336">
        <f t="shared" si="319"/>
        <v>0</v>
      </c>
      <c r="DT165" s="336">
        <f t="shared" si="320"/>
        <v>0</v>
      </c>
      <c r="DU165" s="336">
        <f t="shared" si="321"/>
        <v>0</v>
      </c>
    </row>
    <row r="166" spans="1:125" s="166" customFormat="1" ht="15.75" customHeight="1" x14ac:dyDescent="0.25">
      <c r="A166" s="165">
        <f>'2.Data entry'!B166</f>
        <v>0</v>
      </c>
      <c r="B166" s="303" t="str">
        <f>'2.Data entry'!A166</f>
        <v>TRAIN</v>
      </c>
      <c r="C166" s="165" t="str">
        <f>'2.Data entry'!E166</f>
        <v>%</v>
      </c>
      <c r="D166" s="304">
        <f>'2.Data entry'!F166</f>
        <v>0</v>
      </c>
      <c r="E166" s="305" t="str">
        <f>'2.Data entry'!G166</f>
        <v>-</v>
      </c>
      <c r="F166" s="305">
        <f>'2.Data entry'!J166</f>
        <v>0</v>
      </c>
      <c r="G166" s="305" t="str">
        <f>'2.Data entry'!I166</f>
        <v>-</v>
      </c>
      <c r="H166" s="337"/>
      <c r="I166" s="262"/>
      <c r="J166" s="476"/>
      <c r="K166" s="476"/>
      <c r="L166" s="476"/>
      <c r="M166" s="476"/>
      <c r="N166" s="476"/>
      <c r="O166" s="476"/>
      <c r="P166" s="476"/>
      <c r="Q166" s="476"/>
      <c r="R166" s="476"/>
      <c r="S166" s="476"/>
      <c r="T166" s="476"/>
      <c r="U166" s="476"/>
      <c r="V166" s="476"/>
      <c r="W166" s="476"/>
      <c r="X166" s="476"/>
      <c r="Y166" s="331"/>
      <c r="Z166" s="332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R166" s="307"/>
      <c r="AS166" s="307"/>
      <c r="AT166" s="307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X166" s="262"/>
      <c r="BY166" s="336"/>
      <c r="BZ166" s="336"/>
      <c r="CA166" s="336"/>
      <c r="CB166" s="336"/>
      <c r="CC166" s="336"/>
      <c r="CD166" s="336"/>
      <c r="CE166" s="336"/>
      <c r="CF166" s="336"/>
      <c r="CG166" s="336"/>
      <c r="CH166" s="336"/>
      <c r="CI166" s="336"/>
      <c r="CJ166" s="336"/>
      <c r="CK166" s="336"/>
      <c r="CL166" s="336"/>
      <c r="CM166" s="336"/>
      <c r="CN166" s="336"/>
      <c r="CO166" s="336"/>
      <c r="CP166" s="336"/>
      <c r="CQ166" s="336"/>
      <c r="CR166" s="336"/>
      <c r="CS166" s="336"/>
      <c r="CT166" s="336"/>
      <c r="CU166" s="336"/>
      <c r="CV166" s="336"/>
      <c r="CW166" s="336"/>
      <c r="CX166" s="336"/>
      <c r="CY166" s="336"/>
      <c r="CZ166" s="336"/>
      <c r="DA166" s="336"/>
      <c r="DB166" s="336"/>
      <c r="DC166" s="336"/>
      <c r="DD166" s="336"/>
      <c r="DE166" s="336"/>
      <c r="DF166" s="480"/>
      <c r="DG166" s="336">
        <f t="shared" si="307"/>
        <v>0</v>
      </c>
      <c r="DH166" s="336">
        <f t="shared" si="308"/>
        <v>0</v>
      </c>
      <c r="DI166" s="336">
        <f t="shared" si="309"/>
        <v>0</v>
      </c>
      <c r="DJ166" s="336">
        <f t="shared" si="310"/>
        <v>0</v>
      </c>
      <c r="DK166" s="336">
        <f t="shared" si="311"/>
        <v>0</v>
      </c>
      <c r="DL166" s="336">
        <f t="shared" si="312"/>
        <v>0</v>
      </c>
      <c r="DM166" s="336">
        <f t="shared" si="313"/>
        <v>0</v>
      </c>
      <c r="DN166" s="336">
        <f t="shared" si="314"/>
        <v>0</v>
      </c>
      <c r="DO166" s="336">
        <f t="shared" si="315"/>
        <v>0</v>
      </c>
      <c r="DP166" s="336">
        <f t="shared" si="316"/>
        <v>0</v>
      </c>
      <c r="DQ166" s="336">
        <f t="shared" si="317"/>
        <v>0</v>
      </c>
      <c r="DR166" s="336">
        <f t="shared" si="318"/>
        <v>0</v>
      </c>
      <c r="DS166" s="336">
        <f t="shared" si="319"/>
        <v>0</v>
      </c>
      <c r="DT166" s="336">
        <f t="shared" si="320"/>
        <v>0</v>
      </c>
      <c r="DU166" s="336">
        <f t="shared" si="321"/>
        <v>0</v>
      </c>
    </row>
    <row r="167" spans="1:125" s="166" customFormat="1" ht="15.75" customHeight="1" x14ac:dyDescent="0.25">
      <c r="A167" s="165">
        <f>'2.Data entry'!B167</f>
        <v>0</v>
      </c>
      <c r="B167" s="303" t="str">
        <f>'2.Data entry'!C167</f>
        <v>Average distance</v>
      </c>
      <c r="C167" s="165" t="str">
        <f>'2.Data entry'!E167</f>
        <v>km</v>
      </c>
      <c r="D167" s="304">
        <f>'2.Data entry'!F167</f>
        <v>0</v>
      </c>
      <c r="E167" s="305" t="str">
        <f>'2.Data entry'!G167</f>
        <v>-</v>
      </c>
      <c r="F167" s="305">
        <f>'2.Data entry'!J167</f>
        <v>0</v>
      </c>
      <c r="G167" s="305" t="str">
        <f>'2.Data entry'!I167</f>
        <v>-</v>
      </c>
      <c r="H167" s="337">
        <f>(D166/100)*'1.General data'!$B$18</f>
        <v>0</v>
      </c>
      <c r="I167" s="262" t="s">
        <v>174</v>
      </c>
      <c r="J167" s="476">
        <v>6.2410092E-2</v>
      </c>
      <c r="K167" s="476">
        <v>2.7980989000000002E-9</v>
      </c>
      <c r="L167" s="476">
        <v>0.24306056000000001</v>
      </c>
      <c r="M167" s="476">
        <v>2.6754038000000001E-9</v>
      </c>
      <c r="N167" s="476">
        <v>1.0388037E-8</v>
      </c>
      <c r="O167" s="476">
        <v>5.2020459999999998E-5</v>
      </c>
      <c r="P167" s="476">
        <v>9.0277802999999997E-3</v>
      </c>
      <c r="Q167" s="476">
        <v>2.6274881E-4</v>
      </c>
      <c r="R167" s="476">
        <v>3.6007119E-4</v>
      </c>
      <c r="S167" s="476">
        <v>9.9270945999999994E-4</v>
      </c>
      <c r="T167" s="476">
        <v>2.7055721999999999E-5</v>
      </c>
      <c r="U167" s="476">
        <v>9.5755635000000004E-5</v>
      </c>
      <c r="V167" s="476">
        <v>-1.1762193E-4</v>
      </c>
      <c r="W167" s="476">
        <v>6.4458963000000006E-8</v>
      </c>
      <c r="X167" s="476">
        <v>1.0781564E-2</v>
      </c>
      <c r="Y167" s="331"/>
      <c r="Z167" s="332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R167" s="307"/>
      <c r="AS167" s="307"/>
      <c r="AT167" s="307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X167" s="262"/>
      <c r="BY167" s="336">
        <f>J167*$D167*$H167*'1.General data'!$B$20</f>
        <v>0</v>
      </c>
      <c r="BZ167" s="336">
        <f>K167*$D167*$H167*'1.General data'!$B$20</f>
        <v>0</v>
      </c>
      <c r="CA167" s="336">
        <f>L167*$D167*$H167*'1.General data'!$B$20</f>
        <v>0</v>
      </c>
      <c r="CB167" s="336">
        <f>M167*$D167*$H167*'1.General data'!$B$20</f>
        <v>0</v>
      </c>
      <c r="CC167" s="336">
        <f>N167*$D167*$H167*'1.General data'!$B$20</f>
        <v>0</v>
      </c>
      <c r="CD167" s="336">
        <f>O167*$D167*$H167*'1.General data'!$B$20</f>
        <v>0</v>
      </c>
      <c r="CE167" s="336">
        <f>P167*$D167*$H167*'1.General data'!$B$20</f>
        <v>0</v>
      </c>
      <c r="CF167" s="336">
        <f>Q167*$D167*$H167*'1.General data'!$B$20</f>
        <v>0</v>
      </c>
      <c r="CG167" s="336">
        <f>R167*$D167*$H167*'1.General data'!$B$20</f>
        <v>0</v>
      </c>
      <c r="CH167" s="336">
        <f>S167*$D167*$H167*'1.General data'!$B$20</f>
        <v>0</v>
      </c>
      <c r="CI167" s="336">
        <f>T167*$D167*$H167*'1.General data'!$B$20</f>
        <v>0</v>
      </c>
      <c r="CJ167" s="336">
        <f>U167*$D167*$H167*'1.General data'!$B$20</f>
        <v>0</v>
      </c>
      <c r="CK167" s="336">
        <f>V167*$D167*$H167*'1.General data'!$B$20</f>
        <v>0</v>
      </c>
      <c r="CL167" s="336">
        <f>W167*$D167*$H167*'1.General data'!$B$20</f>
        <v>0</v>
      </c>
      <c r="CM167" s="336">
        <f>X167*$D167*$H167</f>
        <v>0</v>
      </c>
      <c r="CN167" s="336"/>
      <c r="CO167" s="336"/>
      <c r="CP167" s="336"/>
      <c r="CQ167" s="336"/>
      <c r="CR167" s="336"/>
      <c r="CS167" s="336"/>
      <c r="CT167" s="336"/>
      <c r="CU167" s="336"/>
      <c r="CV167" s="336"/>
      <c r="CW167" s="336"/>
      <c r="CX167" s="336"/>
      <c r="CY167" s="336"/>
      <c r="CZ167" s="336"/>
      <c r="DA167" s="336"/>
      <c r="DB167" s="336"/>
      <c r="DC167" s="336"/>
      <c r="DD167" s="336"/>
      <c r="DE167" s="336"/>
      <c r="DF167" s="480"/>
      <c r="DG167" s="336">
        <f t="shared" si="307"/>
        <v>0</v>
      </c>
      <c r="DH167" s="336">
        <f t="shared" si="308"/>
        <v>0</v>
      </c>
      <c r="DI167" s="336">
        <f t="shared" si="309"/>
        <v>0</v>
      </c>
      <c r="DJ167" s="336">
        <f t="shared" si="310"/>
        <v>0</v>
      </c>
      <c r="DK167" s="336">
        <f t="shared" si="311"/>
        <v>0</v>
      </c>
      <c r="DL167" s="336">
        <f t="shared" si="312"/>
        <v>0</v>
      </c>
      <c r="DM167" s="336">
        <f t="shared" si="313"/>
        <v>0</v>
      </c>
      <c r="DN167" s="336">
        <f t="shared" si="314"/>
        <v>0</v>
      </c>
      <c r="DO167" s="336">
        <f t="shared" si="315"/>
        <v>0</v>
      </c>
      <c r="DP167" s="336">
        <f t="shared" si="316"/>
        <v>0</v>
      </c>
      <c r="DQ167" s="336">
        <f t="shared" si="317"/>
        <v>0</v>
      </c>
      <c r="DR167" s="336">
        <f t="shared" si="318"/>
        <v>0</v>
      </c>
      <c r="DS167" s="336">
        <f t="shared" si="319"/>
        <v>0</v>
      </c>
      <c r="DT167" s="336">
        <f t="shared" si="320"/>
        <v>0</v>
      </c>
      <c r="DU167" s="336">
        <f t="shared" si="321"/>
        <v>0</v>
      </c>
    </row>
    <row r="168" spans="1:125" s="166" customFormat="1" ht="15.75" customHeight="1" x14ac:dyDescent="0.25">
      <c r="A168" s="165">
        <f>'2.Data entry'!B168</f>
        <v>0</v>
      </c>
      <c r="B168" s="303" t="str">
        <f>'2.Data entry'!A168</f>
        <v>OTHER</v>
      </c>
      <c r="C168" s="165">
        <f>'2.Data entry'!E168</f>
        <v>0</v>
      </c>
      <c r="D168" s="304">
        <f>'2.Data entry'!F168</f>
        <v>0</v>
      </c>
      <c r="E168" s="305" t="str">
        <f>'2.Data entry'!G168</f>
        <v>-</v>
      </c>
      <c r="F168" s="305">
        <f>'2.Data entry'!J168</f>
        <v>0</v>
      </c>
      <c r="G168" s="305" t="str">
        <f>'2.Data entry'!I168</f>
        <v>-</v>
      </c>
      <c r="H168" s="338"/>
      <c r="I168" s="339"/>
      <c r="J168" s="331"/>
      <c r="K168" s="335"/>
      <c r="L168" s="331"/>
      <c r="M168" s="335"/>
      <c r="N168" s="335"/>
      <c r="O168" s="335"/>
      <c r="P168" s="331"/>
      <c r="Q168" s="331"/>
      <c r="R168" s="331"/>
      <c r="S168" s="331"/>
      <c r="T168" s="335"/>
      <c r="U168" s="331"/>
      <c r="V168" s="331"/>
      <c r="W168" s="331"/>
      <c r="X168" s="331"/>
      <c r="Y168" s="331"/>
      <c r="Z168" s="332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R168" s="307"/>
      <c r="AS168" s="307"/>
      <c r="AT168" s="307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X168" s="262"/>
      <c r="BY168" s="336">
        <f t="shared" ref="BY168:CM168" si="322">(J171*$D168)</f>
        <v>0</v>
      </c>
      <c r="BZ168" s="336">
        <f t="shared" si="322"/>
        <v>0</v>
      </c>
      <c r="CA168" s="336">
        <f t="shared" si="322"/>
        <v>0</v>
      </c>
      <c r="CB168" s="336">
        <f t="shared" si="322"/>
        <v>0</v>
      </c>
      <c r="CC168" s="336">
        <f t="shared" si="322"/>
        <v>0</v>
      </c>
      <c r="CD168" s="336">
        <f t="shared" si="322"/>
        <v>0</v>
      </c>
      <c r="CE168" s="336">
        <f t="shared" si="322"/>
        <v>0</v>
      </c>
      <c r="CF168" s="336">
        <f t="shared" si="322"/>
        <v>0</v>
      </c>
      <c r="CG168" s="336">
        <f t="shared" si="322"/>
        <v>0</v>
      </c>
      <c r="CH168" s="336">
        <f t="shared" si="322"/>
        <v>0</v>
      </c>
      <c r="CI168" s="336">
        <f t="shared" si="322"/>
        <v>0</v>
      </c>
      <c r="CJ168" s="336">
        <f t="shared" si="322"/>
        <v>0</v>
      </c>
      <c r="CK168" s="336">
        <f t="shared" si="322"/>
        <v>0</v>
      </c>
      <c r="CL168" s="336">
        <f t="shared" si="322"/>
        <v>0</v>
      </c>
      <c r="CM168" s="336">
        <f t="shared" si="322"/>
        <v>0</v>
      </c>
      <c r="CN168" s="336"/>
      <c r="CO168" s="336"/>
      <c r="CP168" s="336"/>
      <c r="CQ168" s="336"/>
      <c r="CR168" s="336"/>
      <c r="CS168" s="336"/>
      <c r="CT168" s="336"/>
      <c r="CU168" s="336"/>
      <c r="CV168" s="336"/>
      <c r="CW168" s="336"/>
      <c r="CX168" s="336"/>
      <c r="CY168" s="336"/>
      <c r="CZ168" s="336"/>
      <c r="DA168" s="336"/>
      <c r="DB168" s="336"/>
      <c r="DC168" s="336"/>
      <c r="DD168" s="336"/>
      <c r="DE168" s="336"/>
      <c r="DF168" s="480"/>
      <c r="DG168" s="336">
        <f t="shared" si="307"/>
        <v>0</v>
      </c>
      <c r="DH168" s="336">
        <f t="shared" si="308"/>
        <v>0</v>
      </c>
      <c r="DI168" s="336">
        <f t="shared" si="309"/>
        <v>0</v>
      </c>
      <c r="DJ168" s="336">
        <f t="shared" si="310"/>
        <v>0</v>
      </c>
      <c r="DK168" s="336">
        <f t="shared" si="311"/>
        <v>0</v>
      </c>
      <c r="DL168" s="336">
        <f t="shared" si="312"/>
        <v>0</v>
      </c>
      <c r="DM168" s="336">
        <f t="shared" si="313"/>
        <v>0</v>
      </c>
      <c r="DN168" s="336">
        <f t="shared" si="314"/>
        <v>0</v>
      </c>
      <c r="DO168" s="336">
        <f t="shared" si="315"/>
        <v>0</v>
      </c>
      <c r="DP168" s="336">
        <f t="shared" si="316"/>
        <v>0</v>
      </c>
      <c r="DQ168" s="336">
        <f t="shared" si="317"/>
        <v>0</v>
      </c>
      <c r="DR168" s="336">
        <f t="shared" si="318"/>
        <v>0</v>
      </c>
      <c r="DS168" s="336">
        <f t="shared" si="319"/>
        <v>0</v>
      </c>
      <c r="DT168" s="336">
        <f t="shared" si="320"/>
        <v>0</v>
      </c>
      <c r="DU168" s="336">
        <f t="shared" si="321"/>
        <v>0</v>
      </c>
    </row>
    <row r="169" spans="1:125" s="166" customFormat="1" ht="15.75" customHeight="1" x14ac:dyDescent="0.25">
      <c r="A169" s="165">
        <f>'2.Data entry'!B169</f>
        <v>0</v>
      </c>
      <c r="B169" s="303" t="str">
        <f>'2.Data entry'!C169</f>
        <v>TOTAL %</v>
      </c>
      <c r="C169" s="165" t="str">
        <f>'2.Data entry'!E169</f>
        <v>%</v>
      </c>
      <c r="D169" s="304">
        <f>'2.Data entry'!F169</f>
        <v>0</v>
      </c>
      <c r="E169" s="305" t="str">
        <f>'2.Data entry'!G169</f>
        <v>-</v>
      </c>
      <c r="F169" s="305">
        <f>'2.Data entry'!J169</f>
        <v>0</v>
      </c>
      <c r="G169" s="305" t="str">
        <f>'2.Data entry'!I169</f>
        <v>-</v>
      </c>
      <c r="H169" s="338"/>
      <c r="I169" s="339"/>
      <c r="J169" s="530"/>
      <c r="K169" s="335"/>
      <c r="L169" s="331"/>
      <c r="M169" s="335"/>
      <c r="N169" s="335"/>
      <c r="O169" s="335"/>
      <c r="P169" s="331"/>
      <c r="Q169" s="331"/>
      <c r="R169" s="331"/>
      <c r="S169" s="331"/>
      <c r="T169" s="335"/>
      <c r="U169" s="331"/>
      <c r="V169" s="331"/>
      <c r="W169" s="331"/>
      <c r="X169" s="331"/>
      <c r="Y169" s="331"/>
      <c r="Z169" s="332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R169" s="307"/>
      <c r="AS169" s="307"/>
      <c r="AT169" s="307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X169" s="262"/>
      <c r="BY169" s="336">
        <f t="shared" ref="BY169:BY208" si="323">(J169*$D169)</f>
        <v>0</v>
      </c>
      <c r="BZ169" s="336">
        <f t="shared" ref="BZ169:BZ208" si="324">(K169*$D169)</f>
        <v>0</v>
      </c>
      <c r="CA169" s="336">
        <f t="shared" ref="CA169:CA208" si="325">(L169*$D169)</f>
        <v>0</v>
      </c>
      <c r="CB169" s="336">
        <f t="shared" ref="CB169:CB208" si="326">(M169*$D169)</f>
        <v>0</v>
      </c>
      <c r="CC169" s="336">
        <f t="shared" ref="CC169:CC208" si="327">(N169*$D169)</f>
        <v>0</v>
      </c>
      <c r="CD169" s="336">
        <f t="shared" ref="CD169:CD208" si="328">(O169*$D169)</f>
        <v>0</v>
      </c>
      <c r="CE169" s="336">
        <f t="shared" ref="CE169:CE208" si="329">(P169*$D169)</f>
        <v>0</v>
      </c>
      <c r="CF169" s="336">
        <f t="shared" ref="CF169:CF208" si="330">(Q169*$D169)</f>
        <v>0</v>
      </c>
      <c r="CG169" s="336">
        <f t="shared" ref="CG169:CG208" si="331">(R169*$D169)</f>
        <v>0</v>
      </c>
      <c r="CH169" s="336">
        <f t="shared" ref="CH169:CH208" si="332">(S169*$D169)</f>
        <v>0</v>
      </c>
      <c r="CI169" s="336">
        <f t="shared" ref="CI169:CI208" si="333">(T169*$D169)</f>
        <v>0</v>
      </c>
      <c r="CJ169" s="336">
        <f t="shared" ref="CJ169:CJ208" si="334">(U169*$D169)</f>
        <v>0</v>
      </c>
      <c r="CK169" s="336">
        <f t="shared" ref="CK169:CK208" si="335">(V169*$D169)</f>
        <v>0</v>
      </c>
      <c r="CL169" s="336">
        <f t="shared" ref="CL169:CL208" si="336">(W169*$D169)</f>
        <v>0</v>
      </c>
      <c r="CM169" s="336">
        <f t="shared" ref="CM169:CM208" si="337">(X169*$D169)</f>
        <v>0</v>
      </c>
      <c r="CN169" s="336"/>
      <c r="CO169" s="336"/>
      <c r="CP169" s="336"/>
      <c r="CQ169" s="336"/>
      <c r="CR169" s="336"/>
      <c r="CS169" s="336"/>
      <c r="CT169" s="336"/>
      <c r="CU169" s="336"/>
      <c r="CV169" s="336"/>
      <c r="CW169" s="336"/>
      <c r="CX169" s="336"/>
      <c r="CY169" s="336"/>
      <c r="CZ169" s="336"/>
      <c r="DA169" s="336"/>
      <c r="DB169" s="336"/>
      <c r="DC169" s="336"/>
      <c r="DD169" s="336"/>
      <c r="DE169" s="336"/>
      <c r="DF169" s="480"/>
      <c r="DG169" s="336">
        <f t="shared" si="307"/>
        <v>0</v>
      </c>
      <c r="DH169" s="336">
        <f t="shared" si="308"/>
        <v>0</v>
      </c>
      <c r="DI169" s="336">
        <f t="shared" si="309"/>
        <v>0</v>
      </c>
      <c r="DJ169" s="336">
        <f t="shared" si="310"/>
        <v>0</v>
      </c>
      <c r="DK169" s="336">
        <f t="shared" si="311"/>
        <v>0</v>
      </c>
      <c r="DL169" s="336">
        <f t="shared" si="312"/>
        <v>0</v>
      </c>
      <c r="DM169" s="336">
        <f t="shared" si="313"/>
        <v>0</v>
      </c>
      <c r="DN169" s="336">
        <f t="shared" si="314"/>
        <v>0</v>
      </c>
      <c r="DO169" s="336">
        <f t="shared" si="315"/>
        <v>0</v>
      </c>
      <c r="DP169" s="336">
        <f t="shared" si="316"/>
        <v>0</v>
      </c>
      <c r="DQ169" s="336">
        <f t="shared" si="317"/>
        <v>0</v>
      </c>
      <c r="DR169" s="336">
        <f t="shared" si="318"/>
        <v>0</v>
      </c>
      <c r="DS169" s="336">
        <f t="shared" si="319"/>
        <v>0</v>
      </c>
      <c r="DT169" s="336">
        <f t="shared" si="320"/>
        <v>0</v>
      </c>
      <c r="DU169" s="336">
        <f t="shared" si="321"/>
        <v>0</v>
      </c>
    </row>
    <row r="170" spans="1:125" s="290" customFormat="1" ht="19.5" customHeight="1" x14ac:dyDescent="0.25">
      <c r="A170" s="176">
        <f>'2.Data entry'!B170</f>
        <v>0</v>
      </c>
      <c r="B170" s="340">
        <f>'2.Data entry'!C170</f>
        <v>0</v>
      </c>
      <c r="C170" s="341">
        <f>'2.Data entry'!E170</f>
        <v>0</v>
      </c>
      <c r="D170" s="342">
        <f>'2.Data entry'!F170</f>
        <v>0</v>
      </c>
      <c r="E170" s="343">
        <f>'2.Data entry'!G170</f>
        <v>0</v>
      </c>
      <c r="F170" s="343">
        <f>'2.Data entry'!J170</f>
        <v>0</v>
      </c>
      <c r="G170" s="343">
        <f>'2.Data entry'!I170</f>
        <v>0</v>
      </c>
      <c r="H170" s="306"/>
      <c r="I170" s="344"/>
      <c r="Z170" s="291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R170" s="307"/>
      <c r="AS170" s="307"/>
      <c r="AT170" s="307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X170" s="291"/>
      <c r="BY170" s="336">
        <f t="shared" si="323"/>
        <v>0</v>
      </c>
      <c r="BZ170" s="336">
        <f t="shared" si="324"/>
        <v>0</v>
      </c>
      <c r="CA170" s="336">
        <f t="shared" si="325"/>
        <v>0</v>
      </c>
      <c r="CB170" s="336">
        <f t="shared" si="326"/>
        <v>0</v>
      </c>
      <c r="CC170" s="336">
        <f t="shared" si="327"/>
        <v>0</v>
      </c>
      <c r="CD170" s="336">
        <f t="shared" si="328"/>
        <v>0</v>
      </c>
      <c r="CE170" s="336">
        <f t="shared" si="329"/>
        <v>0</v>
      </c>
      <c r="CF170" s="336">
        <f t="shared" si="330"/>
        <v>0</v>
      </c>
      <c r="CG170" s="336">
        <f t="shared" si="331"/>
        <v>0</v>
      </c>
      <c r="CH170" s="336">
        <f t="shared" si="332"/>
        <v>0</v>
      </c>
      <c r="CI170" s="336">
        <f t="shared" si="333"/>
        <v>0</v>
      </c>
      <c r="CJ170" s="336">
        <f t="shared" si="334"/>
        <v>0</v>
      </c>
      <c r="CK170" s="336">
        <f t="shared" si="335"/>
        <v>0</v>
      </c>
      <c r="CL170" s="336">
        <f t="shared" si="336"/>
        <v>0</v>
      </c>
      <c r="CM170" s="336">
        <f t="shared" si="337"/>
        <v>0</v>
      </c>
      <c r="CN170" s="488"/>
      <c r="CO170" s="488"/>
      <c r="CP170" s="336"/>
      <c r="CQ170" s="336"/>
      <c r="CR170" s="336"/>
      <c r="CS170" s="336"/>
      <c r="CT170" s="336"/>
      <c r="CU170" s="336"/>
      <c r="CV170" s="336"/>
      <c r="CW170" s="336"/>
      <c r="CX170" s="336"/>
      <c r="CY170" s="336"/>
      <c r="CZ170" s="336"/>
      <c r="DA170" s="336"/>
      <c r="DB170" s="336"/>
      <c r="DC170" s="336"/>
      <c r="DD170" s="336"/>
      <c r="DE170" s="488"/>
      <c r="DF170" s="489"/>
      <c r="DG170" s="336"/>
      <c r="DH170" s="336"/>
      <c r="DI170" s="336"/>
      <c r="DJ170" s="336"/>
      <c r="DK170" s="336"/>
      <c r="DL170" s="336"/>
      <c r="DM170" s="336"/>
      <c r="DN170" s="336"/>
      <c r="DO170" s="336"/>
      <c r="DP170" s="336"/>
      <c r="DQ170" s="336"/>
      <c r="DR170" s="336"/>
      <c r="DS170" s="336"/>
      <c r="DT170" s="336"/>
      <c r="DU170" s="336"/>
    </row>
    <row r="171" spans="1:125" s="302" customFormat="1" ht="19.5" customHeight="1" x14ac:dyDescent="0.25">
      <c r="A171" s="295">
        <f>'2.Data entry'!B171</f>
        <v>0</v>
      </c>
      <c r="B171" s="296">
        <f>'2.Data entry'!C171</f>
        <v>0</v>
      </c>
      <c r="C171" s="297">
        <f>'2.Data entry'!E171</f>
        <v>0</v>
      </c>
      <c r="D171" s="298">
        <f>'2.Data entry'!F171</f>
        <v>0</v>
      </c>
      <c r="E171" s="299">
        <f>'2.Data entry'!G171</f>
        <v>0</v>
      </c>
      <c r="F171" s="299">
        <f>'2.Data entry'!J171</f>
        <v>0</v>
      </c>
      <c r="G171" s="299">
        <f>'2.Data entry'!I171</f>
        <v>0</v>
      </c>
      <c r="H171" s="300"/>
      <c r="I171" s="301"/>
      <c r="Z171" s="301"/>
      <c r="AA171" s="358"/>
      <c r="AB171" s="358"/>
      <c r="AC171" s="358"/>
      <c r="AD171" s="358"/>
      <c r="AE171" s="358"/>
      <c r="AF171" s="358"/>
      <c r="AG171" s="358"/>
      <c r="AH171" s="358"/>
      <c r="AI171" s="358"/>
      <c r="AJ171" s="358"/>
      <c r="AK171" s="358"/>
      <c r="AL171" s="358"/>
      <c r="AM171" s="358"/>
      <c r="AN171" s="358"/>
      <c r="AO171" s="358"/>
      <c r="AR171" s="404"/>
      <c r="AS171" s="404"/>
      <c r="AT171" s="404"/>
      <c r="AU171" s="404"/>
      <c r="AV171" s="404"/>
      <c r="AW171" s="404"/>
      <c r="AX171" s="404"/>
      <c r="AY171" s="404"/>
      <c r="AZ171" s="404"/>
      <c r="BA171" s="404"/>
      <c r="BB171" s="404"/>
      <c r="BC171" s="404"/>
      <c r="BD171" s="404"/>
      <c r="BE171" s="404"/>
      <c r="BF171" s="404"/>
      <c r="BH171" s="358"/>
      <c r="BI171" s="358"/>
      <c r="BJ171" s="358"/>
      <c r="BK171" s="358"/>
      <c r="BL171" s="358"/>
      <c r="BM171" s="358"/>
      <c r="BN171" s="358"/>
      <c r="BO171" s="358"/>
      <c r="BP171" s="358"/>
      <c r="BQ171" s="358"/>
      <c r="BR171" s="358"/>
      <c r="BS171" s="358"/>
      <c r="BT171" s="358"/>
      <c r="BU171" s="358"/>
      <c r="BV171" s="358"/>
      <c r="BX171" s="301"/>
      <c r="BY171" s="485">
        <f t="shared" si="323"/>
        <v>0</v>
      </c>
      <c r="BZ171" s="485">
        <f t="shared" si="324"/>
        <v>0</v>
      </c>
      <c r="CA171" s="485">
        <f t="shared" si="325"/>
        <v>0</v>
      </c>
      <c r="CB171" s="485">
        <f t="shared" si="326"/>
        <v>0</v>
      </c>
      <c r="CC171" s="485">
        <f t="shared" si="327"/>
        <v>0</v>
      </c>
      <c r="CD171" s="485">
        <f t="shared" si="328"/>
        <v>0</v>
      </c>
      <c r="CE171" s="485">
        <f t="shared" si="329"/>
        <v>0</v>
      </c>
      <c r="CF171" s="485">
        <f t="shared" si="330"/>
        <v>0</v>
      </c>
      <c r="CG171" s="485">
        <f t="shared" si="331"/>
        <v>0</v>
      </c>
      <c r="CH171" s="485">
        <f t="shared" si="332"/>
        <v>0</v>
      </c>
      <c r="CI171" s="485">
        <f t="shared" si="333"/>
        <v>0</v>
      </c>
      <c r="CJ171" s="485">
        <f t="shared" si="334"/>
        <v>0</v>
      </c>
      <c r="CK171" s="485">
        <f t="shared" si="335"/>
        <v>0</v>
      </c>
      <c r="CL171" s="485">
        <f t="shared" si="336"/>
        <v>0</v>
      </c>
      <c r="CM171" s="485">
        <f t="shared" si="337"/>
        <v>0</v>
      </c>
      <c r="CN171" s="486"/>
      <c r="CO171" s="486"/>
      <c r="CP171" s="486"/>
      <c r="CQ171" s="486"/>
      <c r="CR171" s="486"/>
      <c r="CS171" s="486"/>
      <c r="CT171" s="486"/>
      <c r="CU171" s="486"/>
      <c r="CV171" s="486"/>
      <c r="CW171" s="486"/>
      <c r="CX171" s="486"/>
      <c r="CY171" s="486"/>
      <c r="CZ171" s="486"/>
      <c r="DA171" s="486"/>
      <c r="DB171" s="486"/>
      <c r="DC171" s="486"/>
      <c r="DD171" s="486"/>
      <c r="DE171" s="486"/>
      <c r="DF171" s="487"/>
      <c r="DG171" s="485"/>
      <c r="DH171" s="485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  <c r="DU171" s="485"/>
    </row>
    <row r="172" spans="1:125" s="166" customFormat="1" ht="15.75" customHeight="1" x14ac:dyDescent="0.25">
      <c r="A172" s="165" t="str">
        <f>'2.Data entry'!B172</f>
        <v>19.</v>
      </c>
      <c r="B172" s="303" t="str">
        <f>'2.Data entry'!A172</f>
        <v>BUS</v>
      </c>
      <c r="C172" s="165" t="str">
        <f>'2.Data entry'!E172</f>
        <v>km</v>
      </c>
      <c r="D172" s="304">
        <f>'2.Data entry'!F172</f>
        <v>0</v>
      </c>
      <c r="E172" s="305" t="str">
        <f>'2.Data entry'!G172</f>
        <v>-</v>
      </c>
      <c r="F172" s="305">
        <f>'2.Data entry'!J172</f>
        <v>0</v>
      </c>
      <c r="G172" s="305" t="str">
        <f>'2.Data entry'!I172</f>
        <v>-</v>
      </c>
      <c r="H172" s="170"/>
      <c r="I172" s="339" t="s">
        <v>174</v>
      </c>
      <c r="J172" s="476">
        <v>9.3196453999999998E-2</v>
      </c>
      <c r="K172" s="476">
        <v>1.6823089E-8</v>
      </c>
      <c r="L172" s="476">
        <v>7.3212370999999998E-2</v>
      </c>
      <c r="M172" s="476">
        <v>3.1084755000000001E-10</v>
      </c>
      <c r="N172" s="476">
        <v>3.1855557999999998E-9</v>
      </c>
      <c r="O172" s="476">
        <v>4.7846931000000002E-5</v>
      </c>
      <c r="P172" s="476">
        <v>5.7736871E-3</v>
      </c>
      <c r="Q172" s="476">
        <v>1.0642162000000001E-3</v>
      </c>
      <c r="R172" s="476">
        <v>8.4810001000000003E-4</v>
      </c>
      <c r="S172" s="476">
        <v>4.1190884999999997E-3</v>
      </c>
      <c r="T172" s="476">
        <v>1.6403488999999999E-6</v>
      </c>
      <c r="U172" s="476">
        <v>3.7572738999999998E-4</v>
      </c>
      <c r="V172" s="476">
        <v>1.6660466000000001E-5</v>
      </c>
      <c r="W172" s="476">
        <v>8.0272780000000003E-8</v>
      </c>
      <c r="X172" s="476">
        <v>2.1637813000000001E-3</v>
      </c>
      <c r="Y172" s="307"/>
      <c r="Z172" s="308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R172" s="307"/>
      <c r="AS172" s="307"/>
      <c r="AT172" s="307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X172" s="262"/>
      <c r="BY172" s="336">
        <f>(J172*$D172*$D173)</f>
        <v>0</v>
      </c>
      <c r="BZ172" s="336">
        <f t="shared" ref="BZ172:CM172" si="338">(K172*$D172*$D173)</f>
        <v>0</v>
      </c>
      <c r="CA172" s="336">
        <f t="shared" si="338"/>
        <v>0</v>
      </c>
      <c r="CB172" s="336">
        <f t="shared" si="338"/>
        <v>0</v>
      </c>
      <c r="CC172" s="336">
        <f t="shared" si="338"/>
        <v>0</v>
      </c>
      <c r="CD172" s="336">
        <f t="shared" si="338"/>
        <v>0</v>
      </c>
      <c r="CE172" s="336">
        <f t="shared" si="338"/>
        <v>0</v>
      </c>
      <c r="CF172" s="336">
        <f t="shared" si="338"/>
        <v>0</v>
      </c>
      <c r="CG172" s="336">
        <f t="shared" si="338"/>
        <v>0</v>
      </c>
      <c r="CH172" s="336">
        <f t="shared" si="338"/>
        <v>0</v>
      </c>
      <c r="CI172" s="336">
        <f t="shared" si="338"/>
        <v>0</v>
      </c>
      <c r="CJ172" s="336">
        <f t="shared" si="338"/>
        <v>0</v>
      </c>
      <c r="CK172" s="336">
        <f t="shared" si="338"/>
        <v>0</v>
      </c>
      <c r="CL172" s="336">
        <f t="shared" si="338"/>
        <v>0</v>
      </c>
      <c r="CM172" s="336">
        <f t="shared" si="338"/>
        <v>0</v>
      </c>
      <c r="CN172" s="336"/>
      <c r="CO172" s="336"/>
      <c r="CP172" s="336"/>
      <c r="CQ172" s="336"/>
      <c r="CR172" s="336"/>
      <c r="CS172" s="336"/>
      <c r="CT172" s="336"/>
      <c r="CU172" s="336"/>
      <c r="CV172" s="336"/>
      <c r="CW172" s="336"/>
      <c r="CX172" s="336"/>
      <c r="CY172" s="336"/>
      <c r="CZ172" s="336"/>
      <c r="DA172" s="336"/>
      <c r="DB172" s="336"/>
      <c r="DC172" s="336"/>
      <c r="DD172" s="336"/>
      <c r="DE172" s="336"/>
      <c r="DF172" s="480"/>
      <c r="DG172" s="336">
        <f>BY172</f>
        <v>0</v>
      </c>
      <c r="DH172" s="336">
        <f t="shared" ref="DH172:DU172" si="339">BZ172</f>
        <v>0</v>
      </c>
      <c r="DI172" s="336">
        <f t="shared" si="339"/>
        <v>0</v>
      </c>
      <c r="DJ172" s="336">
        <f t="shared" si="339"/>
        <v>0</v>
      </c>
      <c r="DK172" s="336">
        <f t="shared" si="339"/>
        <v>0</v>
      </c>
      <c r="DL172" s="336">
        <f t="shared" si="339"/>
        <v>0</v>
      </c>
      <c r="DM172" s="336">
        <f t="shared" si="339"/>
        <v>0</v>
      </c>
      <c r="DN172" s="336">
        <f t="shared" si="339"/>
        <v>0</v>
      </c>
      <c r="DO172" s="336">
        <f t="shared" si="339"/>
        <v>0</v>
      </c>
      <c r="DP172" s="336">
        <f t="shared" si="339"/>
        <v>0</v>
      </c>
      <c r="DQ172" s="336">
        <f t="shared" si="339"/>
        <v>0</v>
      </c>
      <c r="DR172" s="336">
        <f t="shared" si="339"/>
        <v>0</v>
      </c>
      <c r="DS172" s="336">
        <f t="shared" si="339"/>
        <v>0</v>
      </c>
      <c r="DT172" s="336">
        <f t="shared" si="339"/>
        <v>0</v>
      </c>
      <c r="DU172" s="336">
        <f t="shared" si="339"/>
        <v>0</v>
      </c>
    </row>
    <row r="173" spans="1:125" s="166" customFormat="1" ht="15.75" customHeight="1" x14ac:dyDescent="0.25">
      <c r="A173" s="165">
        <f>'2.Data entry'!B173</f>
        <v>0</v>
      </c>
      <c r="B173" s="303" t="str">
        <f>'2.Data entry'!C173</f>
        <v>Number of persons</v>
      </c>
      <c r="C173" s="165" t="str">
        <f>'2.Data entry'!E173</f>
        <v>n.</v>
      </c>
      <c r="D173" s="304">
        <f>'2.Data entry'!F173</f>
        <v>0</v>
      </c>
      <c r="E173" s="305" t="str">
        <f>'2.Data entry'!G173</f>
        <v>-</v>
      </c>
      <c r="F173" s="305">
        <f>'2.Data entry'!J173</f>
        <v>0</v>
      </c>
      <c r="G173" s="305" t="str">
        <f>'2.Data entry'!I173</f>
        <v>-</v>
      </c>
      <c r="H173" s="170"/>
      <c r="I173" s="339"/>
      <c r="J173" s="307"/>
      <c r="K173" s="307"/>
      <c r="L173" s="307"/>
      <c r="M173" s="307"/>
      <c r="N173" s="307"/>
      <c r="O173" s="307"/>
      <c r="P173" s="307"/>
      <c r="Q173" s="307"/>
      <c r="R173" s="307"/>
      <c r="S173" s="307"/>
      <c r="T173" s="307"/>
      <c r="U173" s="307"/>
      <c r="V173" s="307"/>
      <c r="W173" s="307"/>
      <c r="X173" s="307"/>
      <c r="Y173" s="307"/>
      <c r="Z173" s="308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R173" s="307"/>
      <c r="AS173" s="307"/>
      <c r="AT173" s="307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X173" s="262"/>
      <c r="BY173" s="336"/>
      <c r="BZ173" s="336"/>
      <c r="CA173" s="336"/>
      <c r="CB173" s="336"/>
      <c r="CC173" s="336"/>
      <c r="CD173" s="336"/>
      <c r="CE173" s="336"/>
      <c r="CF173" s="336"/>
      <c r="CG173" s="336"/>
      <c r="CH173" s="336"/>
      <c r="CI173" s="336"/>
      <c r="CJ173" s="336"/>
      <c r="CK173" s="336"/>
      <c r="CL173" s="336"/>
      <c r="CM173" s="336"/>
      <c r="CN173" s="336"/>
      <c r="CO173" s="336"/>
      <c r="CP173" s="336"/>
      <c r="CQ173" s="336"/>
      <c r="CR173" s="336"/>
      <c r="CS173" s="336"/>
      <c r="CT173" s="336"/>
      <c r="CU173" s="336"/>
      <c r="CV173" s="336"/>
      <c r="CW173" s="336"/>
      <c r="CX173" s="336"/>
      <c r="CY173" s="336"/>
      <c r="CZ173" s="336"/>
      <c r="DA173" s="336"/>
      <c r="DB173" s="336"/>
      <c r="DC173" s="336"/>
      <c r="DD173" s="336"/>
      <c r="DE173" s="336"/>
      <c r="DF173" s="480"/>
      <c r="DG173" s="336">
        <f t="shared" ref="DG173:DG182" si="340">BY173</f>
        <v>0</v>
      </c>
      <c r="DH173" s="336">
        <f t="shared" ref="DH173:DH182" si="341">BZ173</f>
        <v>0</v>
      </c>
      <c r="DI173" s="336">
        <f t="shared" ref="DI173:DI182" si="342">CA173</f>
        <v>0</v>
      </c>
      <c r="DJ173" s="336">
        <f t="shared" ref="DJ173:DJ182" si="343">CB173</f>
        <v>0</v>
      </c>
      <c r="DK173" s="336">
        <f t="shared" ref="DK173:DK182" si="344">CC173</f>
        <v>0</v>
      </c>
      <c r="DL173" s="336">
        <f t="shared" ref="DL173:DL182" si="345">CD173</f>
        <v>0</v>
      </c>
      <c r="DM173" s="336">
        <f t="shared" ref="DM173:DM182" si="346">CE173</f>
        <v>0</v>
      </c>
      <c r="DN173" s="336">
        <f t="shared" ref="DN173:DN182" si="347">CF173</f>
        <v>0</v>
      </c>
      <c r="DO173" s="336">
        <f t="shared" ref="DO173:DO182" si="348">CG173</f>
        <v>0</v>
      </c>
      <c r="DP173" s="336">
        <f t="shared" ref="DP173:DP182" si="349">CH173</f>
        <v>0</v>
      </c>
      <c r="DQ173" s="336">
        <f t="shared" ref="DQ173:DQ182" si="350">CI173</f>
        <v>0</v>
      </c>
      <c r="DR173" s="336">
        <f t="shared" ref="DR173:DR182" si="351">CJ173</f>
        <v>0</v>
      </c>
      <c r="DS173" s="336">
        <f t="shared" ref="DS173:DS182" si="352">CK173</f>
        <v>0</v>
      </c>
      <c r="DT173" s="336">
        <f t="shared" ref="DT173:DT182" si="353">CL173</f>
        <v>0</v>
      </c>
      <c r="DU173" s="336">
        <f t="shared" ref="DU173:DU182" si="354">CM173</f>
        <v>0</v>
      </c>
    </row>
    <row r="174" spans="1:125" s="166" customFormat="1" ht="15.75" customHeight="1" x14ac:dyDescent="0.25">
      <c r="A174" s="165">
        <f>'2.Data entry'!B174</f>
        <v>0</v>
      </c>
      <c r="B174" s="303" t="str">
        <f>'2.Data entry'!A174</f>
        <v>TRAM</v>
      </c>
      <c r="C174" s="165" t="str">
        <f>'2.Data entry'!E174</f>
        <v>km</v>
      </c>
      <c r="D174" s="304">
        <f>'2.Data entry'!F174</f>
        <v>0</v>
      </c>
      <c r="E174" s="305" t="str">
        <f>'2.Data entry'!G174</f>
        <v>-</v>
      </c>
      <c r="F174" s="305">
        <f>'2.Data entry'!J174</f>
        <v>0</v>
      </c>
      <c r="G174" s="305" t="str">
        <f>'2.Data entry'!I174</f>
        <v>-</v>
      </c>
      <c r="H174" s="170"/>
      <c r="I174" s="339" t="s">
        <v>174</v>
      </c>
      <c r="J174" s="476">
        <v>6.4224572999999993E-2</v>
      </c>
      <c r="K174" s="476">
        <v>2.7343017000000001E-9</v>
      </c>
      <c r="L174" s="476">
        <v>0.28148623</v>
      </c>
      <c r="M174" s="476">
        <v>3.0830505000000002E-9</v>
      </c>
      <c r="N174" s="476">
        <v>1.1980172999999999E-8</v>
      </c>
      <c r="O174" s="476">
        <v>5.6807295E-5</v>
      </c>
      <c r="P174" s="476">
        <v>9.4857786999999992E-3</v>
      </c>
      <c r="Q174" s="476">
        <v>1.5532987E-4</v>
      </c>
      <c r="R174" s="476">
        <v>3.1219849999999998E-4</v>
      </c>
      <c r="S174" s="476">
        <v>5.8431700999999996E-4</v>
      </c>
      <c r="T174" s="476">
        <v>3.1425498E-5</v>
      </c>
      <c r="U174" s="476">
        <v>5.8896844000000002E-5</v>
      </c>
      <c r="V174" s="476">
        <v>-9.1424881000000001E-5</v>
      </c>
      <c r="W174" s="476">
        <v>9.5451804999999994E-8</v>
      </c>
      <c r="X174" s="476">
        <v>1.2994532E-2</v>
      </c>
      <c r="Y174" s="307"/>
      <c r="Z174" s="308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R174" s="307"/>
      <c r="AS174" s="307"/>
      <c r="AT174" s="307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X174" s="262"/>
      <c r="BY174" s="336">
        <f t="shared" ref="BY174:BY180" si="355">(J174*$D174*$D175)</f>
        <v>0</v>
      </c>
      <c r="BZ174" s="336">
        <f t="shared" ref="BZ174:BZ180" si="356">(K174*$D174*$D175)</f>
        <v>0</v>
      </c>
      <c r="CA174" s="336">
        <f t="shared" ref="CA174:CA180" si="357">(L174*$D174*$D175)</f>
        <v>0</v>
      </c>
      <c r="CB174" s="336">
        <f t="shared" ref="CB174:CB180" si="358">(M174*$D174*$D175)</f>
        <v>0</v>
      </c>
      <c r="CC174" s="336">
        <f t="shared" ref="CC174:CC180" si="359">(N174*$D174*$D175)</f>
        <v>0</v>
      </c>
      <c r="CD174" s="336">
        <f t="shared" ref="CD174:CD180" si="360">(O174*$D174*$D175)</f>
        <v>0</v>
      </c>
      <c r="CE174" s="336">
        <f t="shared" ref="CE174:CE180" si="361">(P174*$D174*$D175)</f>
        <v>0</v>
      </c>
      <c r="CF174" s="336">
        <f t="shared" ref="CF174:CF180" si="362">(Q174*$D174*$D175)</f>
        <v>0</v>
      </c>
      <c r="CG174" s="336">
        <f t="shared" ref="CG174:CG180" si="363">(R174*$D174*$D175)</f>
        <v>0</v>
      </c>
      <c r="CH174" s="336">
        <f t="shared" ref="CH174:CH180" si="364">(S174*$D174*$D175)</f>
        <v>0</v>
      </c>
      <c r="CI174" s="336">
        <f t="shared" ref="CI174:CI180" si="365">(T174*$D174*$D175)</f>
        <v>0</v>
      </c>
      <c r="CJ174" s="336">
        <f t="shared" ref="CJ174:CJ180" si="366">(U174*$D174*$D175)</f>
        <v>0</v>
      </c>
      <c r="CK174" s="336">
        <f t="shared" ref="CK174:CK180" si="367">(V174*$D174*$D175)</f>
        <v>0</v>
      </c>
      <c r="CL174" s="336">
        <f t="shared" ref="CL174:CL180" si="368">(W174*$D174*$D175)</f>
        <v>0</v>
      </c>
      <c r="CM174" s="336">
        <f t="shared" ref="CM174:CM180" si="369">(X174*$D174*$D175)</f>
        <v>0</v>
      </c>
      <c r="CN174" s="336"/>
      <c r="CO174" s="336"/>
      <c r="CP174" s="336"/>
      <c r="CQ174" s="336"/>
      <c r="CR174" s="336"/>
      <c r="CS174" s="336"/>
      <c r="CT174" s="336"/>
      <c r="CU174" s="336"/>
      <c r="CV174" s="336"/>
      <c r="CW174" s="336"/>
      <c r="CX174" s="336"/>
      <c r="CY174" s="336"/>
      <c r="CZ174" s="336"/>
      <c r="DA174" s="336"/>
      <c r="DB174" s="336"/>
      <c r="DC174" s="336"/>
      <c r="DD174" s="336"/>
      <c r="DE174" s="336"/>
      <c r="DF174" s="480"/>
      <c r="DG174" s="336">
        <f t="shared" si="340"/>
        <v>0</v>
      </c>
      <c r="DH174" s="336">
        <f t="shared" si="341"/>
        <v>0</v>
      </c>
      <c r="DI174" s="336">
        <f t="shared" si="342"/>
        <v>0</v>
      </c>
      <c r="DJ174" s="336">
        <f t="shared" si="343"/>
        <v>0</v>
      </c>
      <c r="DK174" s="336">
        <f t="shared" si="344"/>
        <v>0</v>
      </c>
      <c r="DL174" s="336">
        <f t="shared" si="345"/>
        <v>0</v>
      </c>
      <c r="DM174" s="336">
        <f t="shared" si="346"/>
        <v>0</v>
      </c>
      <c r="DN174" s="336">
        <f t="shared" si="347"/>
        <v>0</v>
      </c>
      <c r="DO174" s="336">
        <f t="shared" si="348"/>
        <v>0</v>
      </c>
      <c r="DP174" s="336">
        <f t="shared" si="349"/>
        <v>0</v>
      </c>
      <c r="DQ174" s="336">
        <f t="shared" si="350"/>
        <v>0</v>
      </c>
      <c r="DR174" s="336">
        <f t="shared" si="351"/>
        <v>0</v>
      </c>
      <c r="DS174" s="336">
        <f t="shared" si="352"/>
        <v>0</v>
      </c>
      <c r="DT174" s="336">
        <f t="shared" si="353"/>
        <v>0</v>
      </c>
      <c r="DU174" s="336">
        <f t="shared" si="354"/>
        <v>0</v>
      </c>
    </row>
    <row r="175" spans="1:125" s="166" customFormat="1" ht="15.75" customHeight="1" x14ac:dyDescent="0.25">
      <c r="A175" s="165">
        <f>'2.Data entry'!B175</f>
        <v>0</v>
      </c>
      <c r="B175" s="303" t="str">
        <f>'2.Data entry'!C175</f>
        <v>Number of persons</v>
      </c>
      <c r="C175" s="165" t="str">
        <f>'2.Data entry'!E175</f>
        <v>n.</v>
      </c>
      <c r="D175" s="304">
        <f>'2.Data entry'!F175</f>
        <v>0</v>
      </c>
      <c r="E175" s="305" t="str">
        <f>'2.Data entry'!G175</f>
        <v>-</v>
      </c>
      <c r="F175" s="305">
        <f>'2.Data entry'!J175</f>
        <v>0</v>
      </c>
      <c r="G175" s="305" t="str">
        <f>'2.Data entry'!I175</f>
        <v>-</v>
      </c>
      <c r="H175" s="170"/>
      <c r="I175" s="339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07"/>
      <c r="Z175" s="308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R175" s="307"/>
      <c r="AS175" s="307"/>
      <c r="AT175" s="307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X175" s="262"/>
      <c r="BY175" s="336"/>
      <c r="BZ175" s="336"/>
      <c r="CA175" s="336"/>
      <c r="CB175" s="336"/>
      <c r="CC175" s="336"/>
      <c r="CD175" s="336"/>
      <c r="CE175" s="336"/>
      <c r="CF175" s="336"/>
      <c r="CG175" s="336"/>
      <c r="CH175" s="336"/>
      <c r="CI175" s="336"/>
      <c r="CJ175" s="336"/>
      <c r="CK175" s="336"/>
      <c r="CL175" s="336"/>
      <c r="CM175" s="336"/>
      <c r="CN175" s="336"/>
      <c r="CO175" s="336"/>
      <c r="CP175" s="336"/>
      <c r="CQ175" s="336"/>
      <c r="CR175" s="336"/>
      <c r="CS175" s="336"/>
      <c r="CT175" s="336"/>
      <c r="CU175" s="336"/>
      <c r="CV175" s="336"/>
      <c r="CW175" s="336"/>
      <c r="CX175" s="336"/>
      <c r="CY175" s="336"/>
      <c r="CZ175" s="336"/>
      <c r="DA175" s="336"/>
      <c r="DB175" s="336"/>
      <c r="DC175" s="336"/>
      <c r="DD175" s="336"/>
      <c r="DE175" s="336"/>
      <c r="DF175" s="480"/>
      <c r="DG175" s="336">
        <f t="shared" si="340"/>
        <v>0</v>
      </c>
      <c r="DH175" s="336">
        <f t="shared" si="341"/>
        <v>0</v>
      </c>
      <c r="DI175" s="336">
        <f t="shared" si="342"/>
        <v>0</v>
      </c>
      <c r="DJ175" s="336">
        <f t="shared" si="343"/>
        <v>0</v>
      </c>
      <c r="DK175" s="336">
        <f t="shared" si="344"/>
        <v>0</v>
      </c>
      <c r="DL175" s="336">
        <f t="shared" si="345"/>
        <v>0</v>
      </c>
      <c r="DM175" s="336">
        <f t="shared" si="346"/>
        <v>0</v>
      </c>
      <c r="DN175" s="336">
        <f t="shared" si="347"/>
        <v>0</v>
      </c>
      <c r="DO175" s="336">
        <f t="shared" si="348"/>
        <v>0</v>
      </c>
      <c r="DP175" s="336">
        <f t="shared" si="349"/>
        <v>0</v>
      </c>
      <c r="DQ175" s="336">
        <f t="shared" si="350"/>
        <v>0</v>
      </c>
      <c r="DR175" s="336">
        <f t="shared" si="351"/>
        <v>0</v>
      </c>
      <c r="DS175" s="336">
        <f t="shared" si="352"/>
        <v>0</v>
      </c>
      <c r="DT175" s="336">
        <f t="shared" si="353"/>
        <v>0</v>
      </c>
      <c r="DU175" s="336">
        <f t="shared" si="354"/>
        <v>0</v>
      </c>
    </row>
    <row r="176" spans="1:125" s="166" customFormat="1" ht="15.75" customHeight="1" x14ac:dyDescent="0.25">
      <c r="A176" s="165">
        <f>'2.Data entry'!B176</f>
        <v>0</v>
      </c>
      <c r="B176" s="303" t="str">
        <f>'2.Data entry'!A176</f>
        <v>METRO</v>
      </c>
      <c r="C176" s="165" t="str">
        <f>'2.Data entry'!E176</f>
        <v>km</v>
      </c>
      <c r="D176" s="304">
        <f>'2.Data entry'!F176</f>
        <v>0</v>
      </c>
      <c r="E176" s="305" t="str">
        <f>'2.Data entry'!G176</f>
        <v>-</v>
      </c>
      <c r="F176" s="305">
        <f>'2.Data entry'!J176</f>
        <v>0</v>
      </c>
      <c r="G176" s="305" t="str">
        <f>'2.Data entry'!I176</f>
        <v>-</v>
      </c>
      <c r="H176" s="170"/>
      <c r="I176" s="339" t="s">
        <v>174</v>
      </c>
      <c r="J176" s="476">
        <v>6.3137360000000003E-2</v>
      </c>
      <c r="K176" s="476">
        <v>3.8127193999999999E-9</v>
      </c>
      <c r="L176" s="476">
        <v>0.24913709000000001</v>
      </c>
      <c r="M176" s="476">
        <v>2.7007041000000001E-9</v>
      </c>
      <c r="N176" s="476">
        <v>1.0599764E-8</v>
      </c>
      <c r="O176" s="476">
        <v>5.2648739000000003E-5</v>
      </c>
      <c r="P176" s="476">
        <v>9.1797124999999993E-3</v>
      </c>
      <c r="Q176" s="476">
        <v>2.6467994000000002E-4</v>
      </c>
      <c r="R176" s="476">
        <v>3.665761E-4</v>
      </c>
      <c r="S176" s="476">
        <v>1.0066675999999999E-3</v>
      </c>
      <c r="T176" s="476">
        <v>2.7835225999999999E-5</v>
      </c>
      <c r="U176" s="476">
        <v>9.6628748000000003E-5</v>
      </c>
      <c r="V176" s="476">
        <v>-6.6227329999999997E-5</v>
      </c>
      <c r="W176" s="476">
        <v>8.9555874000000004E-8</v>
      </c>
      <c r="X176" s="476">
        <v>1.1385957E-2</v>
      </c>
      <c r="Y176" s="307"/>
      <c r="Z176" s="308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R176" s="307"/>
      <c r="AS176" s="307"/>
      <c r="AT176" s="307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X176" s="262"/>
      <c r="BY176" s="336">
        <f t="shared" si="355"/>
        <v>0</v>
      </c>
      <c r="BZ176" s="336">
        <f t="shared" si="356"/>
        <v>0</v>
      </c>
      <c r="CA176" s="336">
        <f t="shared" si="357"/>
        <v>0</v>
      </c>
      <c r="CB176" s="336">
        <f t="shared" si="358"/>
        <v>0</v>
      </c>
      <c r="CC176" s="336">
        <f t="shared" si="359"/>
        <v>0</v>
      </c>
      <c r="CD176" s="336">
        <f t="shared" si="360"/>
        <v>0</v>
      </c>
      <c r="CE176" s="336">
        <f t="shared" si="361"/>
        <v>0</v>
      </c>
      <c r="CF176" s="336">
        <f t="shared" si="362"/>
        <v>0</v>
      </c>
      <c r="CG176" s="336">
        <f t="shared" si="363"/>
        <v>0</v>
      </c>
      <c r="CH176" s="336">
        <f t="shared" si="364"/>
        <v>0</v>
      </c>
      <c r="CI176" s="336">
        <f t="shared" si="365"/>
        <v>0</v>
      </c>
      <c r="CJ176" s="336">
        <f t="shared" si="366"/>
        <v>0</v>
      </c>
      <c r="CK176" s="336">
        <f t="shared" si="367"/>
        <v>0</v>
      </c>
      <c r="CL176" s="336">
        <f t="shared" si="368"/>
        <v>0</v>
      </c>
      <c r="CM176" s="336">
        <f t="shared" si="369"/>
        <v>0</v>
      </c>
      <c r="CN176" s="336"/>
      <c r="CO176" s="336"/>
      <c r="CP176" s="336"/>
      <c r="CQ176" s="336"/>
      <c r="CR176" s="336"/>
      <c r="CS176" s="336"/>
      <c r="CT176" s="336"/>
      <c r="CU176" s="336"/>
      <c r="CV176" s="336"/>
      <c r="CW176" s="336"/>
      <c r="CX176" s="336"/>
      <c r="CY176" s="336"/>
      <c r="CZ176" s="336"/>
      <c r="DA176" s="336"/>
      <c r="DB176" s="336"/>
      <c r="DC176" s="336"/>
      <c r="DD176" s="336"/>
      <c r="DE176" s="336"/>
      <c r="DF176" s="480"/>
      <c r="DG176" s="336">
        <f t="shared" si="340"/>
        <v>0</v>
      </c>
      <c r="DH176" s="336">
        <f t="shared" si="341"/>
        <v>0</v>
      </c>
      <c r="DI176" s="336">
        <f t="shared" si="342"/>
        <v>0</v>
      </c>
      <c r="DJ176" s="336">
        <f t="shared" si="343"/>
        <v>0</v>
      </c>
      <c r="DK176" s="336">
        <f t="shared" si="344"/>
        <v>0</v>
      </c>
      <c r="DL176" s="336">
        <f t="shared" si="345"/>
        <v>0</v>
      </c>
      <c r="DM176" s="336">
        <f t="shared" si="346"/>
        <v>0</v>
      </c>
      <c r="DN176" s="336">
        <f t="shared" si="347"/>
        <v>0</v>
      </c>
      <c r="DO176" s="336">
        <f t="shared" si="348"/>
        <v>0</v>
      </c>
      <c r="DP176" s="336">
        <f t="shared" si="349"/>
        <v>0</v>
      </c>
      <c r="DQ176" s="336">
        <f t="shared" si="350"/>
        <v>0</v>
      </c>
      <c r="DR176" s="336">
        <f t="shared" si="351"/>
        <v>0</v>
      </c>
      <c r="DS176" s="336">
        <f t="shared" si="352"/>
        <v>0</v>
      </c>
      <c r="DT176" s="336">
        <f t="shared" si="353"/>
        <v>0</v>
      </c>
      <c r="DU176" s="336">
        <f t="shared" si="354"/>
        <v>0</v>
      </c>
    </row>
    <row r="177" spans="1:125" s="166" customFormat="1" ht="15.75" customHeight="1" x14ac:dyDescent="0.25">
      <c r="A177" s="165">
        <f>'2.Data entry'!B177</f>
        <v>0</v>
      </c>
      <c r="B177" s="303" t="str">
        <f>'2.Data entry'!C177</f>
        <v>Number of persons</v>
      </c>
      <c r="C177" s="165" t="str">
        <f>'2.Data entry'!E177</f>
        <v>n.</v>
      </c>
      <c r="D177" s="304">
        <f>'2.Data entry'!F177</f>
        <v>0</v>
      </c>
      <c r="E177" s="305" t="str">
        <f>'2.Data entry'!G177</f>
        <v>-</v>
      </c>
      <c r="F177" s="305">
        <f>'2.Data entry'!J177</f>
        <v>0</v>
      </c>
      <c r="G177" s="305" t="str">
        <f>'2.Data entry'!I177</f>
        <v>-</v>
      </c>
      <c r="H177" s="163"/>
      <c r="I177" s="339"/>
      <c r="J177" s="315"/>
      <c r="K177" s="315"/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07"/>
      <c r="W177" s="307"/>
      <c r="X177" s="307"/>
      <c r="Y177" s="307"/>
      <c r="Z177" s="308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R177" s="307"/>
      <c r="AS177" s="307"/>
      <c r="AT177" s="307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X177" s="262"/>
      <c r="BY177" s="336"/>
      <c r="BZ177" s="336"/>
      <c r="CA177" s="336"/>
      <c r="CB177" s="336"/>
      <c r="CC177" s="336"/>
      <c r="CD177" s="336"/>
      <c r="CE177" s="336"/>
      <c r="CF177" s="336"/>
      <c r="CG177" s="336"/>
      <c r="CH177" s="336"/>
      <c r="CI177" s="336"/>
      <c r="CJ177" s="336"/>
      <c r="CK177" s="336"/>
      <c r="CL177" s="336"/>
      <c r="CM177" s="336"/>
      <c r="CN177" s="336"/>
      <c r="CO177" s="336"/>
      <c r="CP177" s="336"/>
      <c r="CQ177" s="336"/>
      <c r="CR177" s="336"/>
      <c r="CS177" s="336"/>
      <c r="CT177" s="336"/>
      <c r="CU177" s="336"/>
      <c r="CV177" s="336"/>
      <c r="CW177" s="336"/>
      <c r="CX177" s="336"/>
      <c r="CY177" s="336"/>
      <c r="CZ177" s="336"/>
      <c r="DA177" s="336"/>
      <c r="DB177" s="336"/>
      <c r="DC177" s="336"/>
      <c r="DD177" s="336"/>
      <c r="DE177" s="336"/>
      <c r="DF177" s="480"/>
      <c r="DG177" s="336">
        <f t="shared" si="340"/>
        <v>0</v>
      </c>
      <c r="DH177" s="336">
        <f t="shared" si="341"/>
        <v>0</v>
      </c>
      <c r="DI177" s="336">
        <f t="shared" si="342"/>
        <v>0</v>
      </c>
      <c r="DJ177" s="336">
        <f t="shared" si="343"/>
        <v>0</v>
      </c>
      <c r="DK177" s="336">
        <f t="shared" si="344"/>
        <v>0</v>
      </c>
      <c r="DL177" s="336">
        <f t="shared" si="345"/>
        <v>0</v>
      </c>
      <c r="DM177" s="336">
        <f t="shared" si="346"/>
        <v>0</v>
      </c>
      <c r="DN177" s="336">
        <f t="shared" si="347"/>
        <v>0</v>
      </c>
      <c r="DO177" s="336">
        <f t="shared" si="348"/>
        <v>0</v>
      </c>
      <c r="DP177" s="336">
        <f t="shared" si="349"/>
        <v>0</v>
      </c>
      <c r="DQ177" s="336">
        <f t="shared" si="350"/>
        <v>0</v>
      </c>
      <c r="DR177" s="336">
        <f t="shared" si="351"/>
        <v>0</v>
      </c>
      <c r="DS177" s="336">
        <f t="shared" si="352"/>
        <v>0</v>
      </c>
      <c r="DT177" s="336">
        <f t="shared" si="353"/>
        <v>0</v>
      </c>
      <c r="DU177" s="336">
        <f t="shared" si="354"/>
        <v>0</v>
      </c>
    </row>
    <row r="178" spans="1:125" s="166" customFormat="1" ht="15.75" customHeight="1" x14ac:dyDescent="0.25">
      <c r="A178" s="165">
        <f>'2.Data entry'!B178</f>
        <v>0</v>
      </c>
      <c r="B178" s="303" t="str">
        <f>'2.Data entry'!A178</f>
        <v xml:space="preserve">TRAIN </v>
      </c>
      <c r="C178" s="165" t="str">
        <f>'2.Data entry'!E178</f>
        <v>km</v>
      </c>
      <c r="D178" s="304">
        <f>'2.Data entry'!F178</f>
        <v>0</v>
      </c>
      <c r="E178" s="305" t="str">
        <f>'2.Data entry'!G178</f>
        <v>-</v>
      </c>
      <c r="F178" s="305">
        <f>'2.Data entry'!J178</f>
        <v>0</v>
      </c>
      <c r="G178" s="305" t="str">
        <f>'2.Data entry'!I178</f>
        <v>-</v>
      </c>
      <c r="H178" s="170"/>
      <c r="I178" s="339" t="s">
        <v>174</v>
      </c>
      <c r="J178" s="476">
        <v>6.3137360000000003E-2</v>
      </c>
      <c r="K178" s="476">
        <v>3.8127193999999999E-9</v>
      </c>
      <c r="L178" s="476">
        <v>0.24913709000000001</v>
      </c>
      <c r="M178" s="476">
        <v>2.7007041000000001E-9</v>
      </c>
      <c r="N178" s="476">
        <v>1.0599764E-8</v>
      </c>
      <c r="O178" s="476">
        <v>5.2648739000000003E-5</v>
      </c>
      <c r="P178" s="476">
        <v>9.1797124999999993E-3</v>
      </c>
      <c r="Q178" s="476">
        <v>2.6467994000000002E-4</v>
      </c>
      <c r="R178" s="476">
        <v>3.665761E-4</v>
      </c>
      <c r="S178" s="476">
        <v>1.0066675999999999E-3</v>
      </c>
      <c r="T178" s="476">
        <v>2.7835225999999999E-5</v>
      </c>
      <c r="U178" s="476">
        <v>9.6628748000000003E-5</v>
      </c>
      <c r="V178" s="476">
        <v>-6.6227329999999997E-5</v>
      </c>
      <c r="W178" s="476">
        <v>8.9555874000000004E-8</v>
      </c>
      <c r="X178" s="476">
        <v>1.1385957E-2</v>
      </c>
      <c r="Y178" s="307"/>
      <c r="Z178" s="308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R178" s="307"/>
      <c r="AS178" s="307"/>
      <c r="AT178" s="307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X178" s="262"/>
      <c r="BY178" s="336">
        <f>(J178*$D178*$D179)</f>
        <v>0</v>
      </c>
      <c r="BZ178" s="336">
        <f t="shared" si="356"/>
        <v>0</v>
      </c>
      <c r="CA178" s="336">
        <f t="shared" si="357"/>
        <v>0</v>
      </c>
      <c r="CB178" s="336">
        <f t="shared" si="358"/>
        <v>0</v>
      </c>
      <c r="CC178" s="336">
        <f t="shared" si="359"/>
        <v>0</v>
      </c>
      <c r="CD178" s="336">
        <f t="shared" si="360"/>
        <v>0</v>
      </c>
      <c r="CE178" s="336">
        <f t="shared" si="361"/>
        <v>0</v>
      </c>
      <c r="CF178" s="336">
        <f t="shared" si="362"/>
        <v>0</v>
      </c>
      <c r="CG178" s="336">
        <f t="shared" si="363"/>
        <v>0</v>
      </c>
      <c r="CH178" s="336">
        <f t="shared" si="364"/>
        <v>0</v>
      </c>
      <c r="CI178" s="336">
        <f t="shared" si="365"/>
        <v>0</v>
      </c>
      <c r="CJ178" s="336">
        <f t="shared" si="366"/>
        <v>0</v>
      </c>
      <c r="CK178" s="336">
        <f t="shared" si="367"/>
        <v>0</v>
      </c>
      <c r="CL178" s="336">
        <f t="shared" si="368"/>
        <v>0</v>
      </c>
      <c r="CM178" s="336">
        <f t="shared" si="369"/>
        <v>0</v>
      </c>
      <c r="CN178" s="336"/>
      <c r="CO178" s="336"/>
      <c r="CP178" s="336"/>
      <c r="CQ178" s="336"/>
      <c r="CR178" s="336"/>
      <c r="CS178" s="336"/>
      <c r="CT178" s="336"/>
      <c r="CU178" s="336"/>
      <c r="CV178" s="336"/>
      <c r="CW178" s="336"/>
      <c r="CX178" s="336"/>
      <c r="CY178" s="336"/>
      <c r="CZ178" s="336"/>
      <c r="DA178" s="336"/>
      <c r="DB178" s="336"/>
      <c r="DC178" s="336"/>
      <c r="DD178" s="336"/>
      <c r="DE178" s="336"/>
      <c r="DF178" s="480"/>
      <c r="DG178" s="336">
        <f t="shared" si="340"/>
        <v>0</v>
      </c>
      <c r="DH178" s="336">
        <f t="shared" si="341"/>
        <v>0</v>
      </c>
      <c r="DI178" s="336">
        <f t="shared" si="342"/>
        <v>0</v>
      </c>
      <c r="DJ178" s="336">
        <f t="shared" si="343"/>
        <v>0</v>
      </c>
      <c r="DK178" s="336">
        <f t="shared" si="344"/>
        <v>0</v>
      </c>
      <c r="DL178" s="336">
        <f t="shared" si="345"/>
        <v>0</v>
      </c>
      <c r="DM178" s="336">
        <f t="shared" si="346"/>
        <v>0</v>
      </c>
      <c r="DN178" s="336">
        <f t="shared" si="347"/>
        <v>0</v>
      </c>
      <c r="DO178" s="336">
        <f t="shared" si="348"/>
        <v>0</v>
      </c>
      <c r="DP178" s="336">
        <f t="shared" si="349"/>
        <v>0</v>
      </c>
      <c r="DQ178" s="336">
        <f t="shared" si="350"/>
        <v>0</v>
      </c>
      <c r="DR178" s="336">
        <f t="shared" si="351"/>
        <v>0</v>
      </c>
      <c r="DS178" s="336">
        <f t="shared" si="352"/>
        <v>0</v>
      </c>
      <c r="DT178" s="336">
        <f t="shared" si="353"/>
        <v>0</v>
      </c>
      <c r="DU178" s="336">
        <f t="shared" si="354"/>
        <v>0</v>
      </c>
    </row>
    <row r="179" spans="1:125" s="166" customFormat="1" ht="15.75" customHeight="1" x14ac:dyDescent="0.25">
      <c r="A179" s="165">
        <f>'2.Data entry'!B179</f>
        <v>0</v>
      </c>
      <c r="B179" s="303" t="str">
        <f>'2.Data entry'!C179</f>
        <v>Number of persons</v>
      </c>
      <c r="C179" s="165" t="str">
        <f>'2.Data entry'!E179</f>
        <v>n.</v>
      </c>
      <c r="D179" s="304">
        <f>'2.Data entry'!F179</f>
        <v>0</v>
      </c>
      <c r="E179" s="305" t="str">
        <f>'2.Data entry'!G179</f>
        <v>-</v>
      </c>
      <c r="F179" s="305">
        <f>'2.Data entry'!J179</f>
        <v>0</v>
      </c>
      <c r="G179" s="305" t="str">
        <f>'2.Data entry'!I179</f>
        <v>-</v>
      </c>
      <c r="H179" s="338"/>
      <c r="I179" s="339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07"/>
      <c r="W179" s="307"/>
      <c r="X179" s="307"/>
      <c r="Z179" s="262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R179" s="307"/>
      <c r="AS179" s="307"/>
      <c r="AT179" s="307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X179" s="262"/>
      <c r="BY179" s="336"/>
      <c r="BZ179" s="336"/>
      <c r="CA179" s="336"/>
      <c r="CB179" s="336"/>
      <c r="CC179" s="336"/>
      <c r="CD179" s="336"/>
      <c r="CE179" s="336"/>
      <c r="CF179" s="336"/>
      <c r="CG179" s="336"/>
      <c r="CH179" s="336"/>
      <c r="CI179" s="336"/>
      <c r="CJ179" s="336"/>
      <c r="CK179" s="336"/>
      <c r="CL179" s="336"/>
      <c r="CM179" s="336"/>
      <c r="CN179" s="336"/>
      <c r="CO179" s="336"/>
      <c r="CP179" s="336"/>
      <c r="CQ179" s="336"/>
      <c r="CR179" s="336"/>
      <c r="CS179" s="336"/>
      <c r="CT179" s="336"/>
      <c r="CU179" s="336"/>
      <c r="CV179" s="336"/>
      <c r="CW179" s="336"/>
      <c r="CX179" s="336"/>
      <c r="CY179" s="336"/>
      <c r="CZ179" s="336"/>
      <c r="DA179" s="336"/>
      <c r="DB179" s="336"/>
      <c r="DC179" s="336"/>
      <c r="DD179" s="336"/>
      <c r="DE179" s="336"/>
      <c r="DF179" s="480"/>
      <c r="DG179" s="336">
        <f t="shared" si="340"/>
        <v>0</v>
      </c>
      <c r="DH179" s="336">
        <f t="shared" si="341"/>
        <v>0</v>
      </c>
      <c r="DI179" s="336">
        <f t="shared" si="342"/>
        <v>0</v>
      </c>
      <c r="DJ179" s="336">
        <f t="shared" si="343"/>
        <v>0</v>
      </c>
      <c r="DK179" s="336">
        <f t="shared" si="344"/>
        <v>0</v>
      </c>
      <c r="DL179" s="336">
        <f t="shared" si="345"/>
        <v>0</v>
      </c>
      <c r="DM179" s="336">
        <f t="shared" si="346"/>
        <v>0</v>
      </c>
      <c r="DN179" s="336">
        <f t="shared" si="347"/>
        <v>0</v>
      </c>
      <c r="DO179" s="336">
        <f t="shared" si="348"/>
        <v>0</v>
      </c>
      <c r="DP179" s="336">
        <f t="shared" si="349"/>
        <v>0</v>
      </c>
      <c r="DQ179" s="336">
        <f t="shared" si="350"/>
        <v>0</v>
      </c>
      <c r="DR179" s="336">
        <f t="shared" si="351"/>
        <v>0</v>
      </c>
      <c r="DS179" s="336">
        <f t="shared" si="352"/>
        <v>0</v>
      </c>
      <c r="DT179" s="336">
        <f t="shared" si="353"/>
        <v>0</v>
      </c>
      <c r="DU179" s="336">
        <f t="shared" si="354"/>
        <v>0</v>
      </c>
    </row>
    <row r="180" spans="1:125" s="166" customFormat="1" ht="15.75" customHeight="1" x14ac:dyDescent="0.25">
      <c r="A180" s="165">
        <f>'2.Data entry'!B180</f>
        <v>0</v>
      </c>
      <c r="B180" s="303" t="str">
        <f>'2.Data entry'!A180</f>
        <v>AIR TRAVEL</v>
      </c>
      <c r="C180" s="165" t="str">
        <f>'2.Data entry'!E180</f>
        <v>km</v>
      </c>
      <c r="D180" s="304">
        <f>'2.Data entry'!F180</f>
        <v>0</v>
      </c>
      <c r="E180" s="305" t="str">
        <f>'2.Data entry'!G180</f>
        <v>-</v>
      </c>
      <c r="F180" s="305">
        <f>'2.Data entry'!J180</f>
        <v>0</v>
      </c>
      <c r="G180" s="305" t="str">
        <f>'2.Data entry'!I180</f>
        <v>-</v>
      </c>
      <c r="H180" s="170"/>
      <c r="I180" s="339" t="s">
        <v>174</v>
      </c>
      <c r="J180" s="529">
        <v>9.9689477999999998E-2</v>
      </c>
      <c r="K180" s="529">
        <v>1.8072943000000001E-8</v>
      </c>
      <c r="L180" s="529">
        <v>4.0695899000000001E-2</v>
      </c>
      <c r="M180" s="529">
        <v>7.8249543999999996E-11</v>
      </c>
      <c r="N180" s="529">
        <v>1.1068621E-8</v>
      </c>
      <c r="O180" s="529">
        <v>1.7569506000000002E-5</v>
      </c>
      <c r="P180" s="529">
        <v>6.1974856000000002E-3</v>
      </c>
      <c r="Q180" s="529">
        <v>5.1570318999999995E-4</v>
      </c>
      <c r="R180" s="529">
        <v>5.0027336000000005E-4</v>
      </c>
      <c r="S180" s="529">
        <v>2.0007416000000001E-3</v>
      </c>
      <c r="T180" s="529">
        <v>4.4830668999999998E-7</v>
      </c>
      <c r="U180" s="529">
        <v>1.8257306000000001E-4</v>
      </c>
      <c r="V180" s="529">
        <v>1.6914017000000001E-5</v>
      </c>
      <c r="W180" s="529">
        <v>2.5563738999999999E-8</v>
      </c>
      <c r="X180" s="529">
        <v>8.9281813E-4</v>
      </c>
      <c r="Z180" s="262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R180" s="307"/>
      <c r="AS180" s="307"/>
      <c r="AT180" s="307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X180" s="262"/>
      <c r="BY180" s="336">
        <f t="shared" si="355"/>
        <v>0</v>
      </c>
      <c r="BZ180" s="336">
        <f t="shared" si="356"/>
        <v>0</v>
      </c>
      <c r="CA180" s="336">
        <f t="shared" si="357"/>
        <v>0</v>
      </c>
      <c r="CB180" s="336">
        <f t="shared" si="358"/>
        <v>0</v>
      </c>
      <c r="CC180" s="336">
        <f t="shared" si="359"/>
        <v>0</v>
      </c>
      <c r="CD180" s="336">
        <f t="shared" si="360"/>
        <v>0</v>
      </c>
      <c r="CE180" s="336">
        <f t="shared" si="361"/>
        <v>0</v>
      </c>
      <c r="CF180" s="336">
        <f t="shared" si="362"/>
        <v>0</v>
      </c>
      <c r="CG180" s="336">
        <f t="shared" si="363"/>
        <v>0</v>
      </c>
      <c r="CH180" s="336">
        <f t="shared" si="364"/>
        <v>0</v>
      </c>
      <c r="CI180" s="336">
        <f t="shared" si="365"/>
        <v>0</v>
      </c>
      <c r="CJ180" s="336">
        <f t="shared" si="366"/>
        <v>0</v>
      </c>
      <c r="CK180" s="336">
        <f t="shared" si="367"/>
        <v>0</v>
      </c>
      <c r="CL180" s="336">
        <f t="shared" si="368"/>
        <v>0</v>
      </c>
      <c r="CM180" s="336">
        <f t="shared" si="369"/>
        <v>0</v>
      </c>
      <c r="CN180" s="336"/>
      <c r="CO180" s="336"/>
      <c r="CP180" s="336"/>
      <c r="CQ180" s="336"/>
      <c r="CR180" s="336"/>
      <c r="CS180" s="336"/>
      <c r="CT180" s="336"/>
      <c r="CU180" s="336"/>
      <c r="CV180" s="336"/>
      <c r="CW180" s="336"/>
      <c r="CX180" s="336"/>
      <c r="CY180" s="336"/>
      <c r="CZ180" s="336"/>
      <c r="DA180" s="336"/>
      <c r="DB180" s="336"/>
      <c r="DC180" s="336"/>
      <c r="DD180" s="336"/>
      <c r="DE180" s="336"/>
      <c r="DF180" s="480"/>
      <c r="DG180" s="336">
        <f t="shared" si="340"/>
        <v>0</v>
      </c>
      <c r="DH180" s="336">
        <f t="shared" si="341"/>
        <v>0</v>
      </c>
      <c r="DI180" s="336">
        <f t="shared" si="342"/>
        <v>0</v>
      </c>
      <c r="DJ180" s="336">
        <f t="shared" si="343"/>
        <v>0</v>
      </c>
      <c r="DK180" s="336">
        <f t="shared" si="344"/>
        <v>0</v>
      </c>
      <c r="DL180" s="336">
        <f t="shared" si="345"/>
        <v>0</v>
      </c>
      <c r="DM180" s="336">
        <f t="shared" si="346"/>
        <v>0</v>
      </c>
      <c r="DN180" s="336">
        <f t="shared" si="347"/>
        <v>0</v>
      </c>
      <c r="DO180" s="336">
        <f t="shared" si="348"/>
        <v>0</v>
      </c>
      <c r="DP180" s="336">
        <f t="shared" si="349"/>
        <v>0</v>
      </c>
      <c r="DQ180" s="336">
        <f t="shared" si="350"/>
        <v>0</v>
      </c>
      <c r="DR180" s="336">
        <f t="shared" si="351"/>
        <v>0</v>
      </c>
      <c r="DS180" s="336">
        <f t="shared" si="352"/>
        <v>0</v>
      </c>
      <c r="DT180" s="336">
        <f t="shared" si="353"/>
        <v>0</v>
      </c>
      <c r="DU180" s="336">
        <f t="shared" si="354"/>
        <v>0</v>
      </c>
    </row>
    <row r="181" spans="1:125" s="166" customFormat="1" ht="15.75" customHeight="1" x14ac:dyDescent="0.25">
      <c r="A181" s="165">
        <f>'2.Data entry'!B181</f>
        <v>0</v>
      </c>
      <c r="B181" s="303" t="str">
        <f>'2.Data entry'!C181</f>
        <v>Number of persons</v>
      </c>
      <c r="C181" s="165" t="str">
        <f>'2.Data entry'!E181</f>
        <v>n.</v>
      </c>
      <c r="D181" s="304">
        <f>'2.Data entry'!F181</f>
        <v>0</v>
      </c>
      <c r="E181" s="305" t="str">
        <f>'2.Data entry'!G181</f>
        <v>-</v>
      </c>
      <c r="F181" s="305">
        <f>'2.Data entry'!J181</f>
        <v>0</v>
      </c>
      <c r="G181" s="305" t="str">
        <f>'2.Data entry'!I181</f>
        <v>-</v>
      </c>
      <c r="H181" s="338"/>
      <c r="I181" s="339"/>
      <c r="J181" s="288"/>
      <c r="K181" s="288"/>
      <c r="L181" s="288"/>
      <c r="M181" s="288"/>
      <c r="N181" s="288"/>
      <c r="O181" s="288"/>
      <c r="P181" s="288"/>
      <c r="Q181" s="288"/>
      <c r="R181" s="288"/>
      <c r="S181" s="288"/>
      <c r="T181" s="288"/>
      <c r="U181" s="288"/>
      <c r="Z181" s="262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R181" s="307"/>
      <c r="AS181" s="307"/>
      <c r="AT181" s="307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X181" s="262"/>
      <c r="BY181" s="336">
        <f t="shared" ref="BY181:CM182" si="370">(J181*$D181*$D182)</f>
        <v>0</v>
      </c>
      <c r="BZ181" s="336">
        <f t="shared" si="370"/>
        <v>0</v>
      </c>
      <c r="CA181" s="336">
        <f t="shared" si="370"/>
        <v>0</v>
      </c>
      <c r="CB181" s="336">
        <f t="shared" si="370"/>
        <v>0</v>
      </c>
      <c r="CC181" s="336">
        <f t="shared" si="370"/>
        <v>0</v>
      </c>
      <c r="CD181" s="336">
        <f t="shared" si="370"/>
        <v>0</v>
      </c>
      <c r="CE181" s="336">
        <f t="shared" si="370"/>
        <v>0</v>
      </c>
      <c r="CF181" s="336">
        <f t="shared" si="370"/>
        <v>0</v>
      </c>
      <c r="CG181" s="336">
        <f t="shared" si="370"/>
        <v>0</v>
      </c>
      <c r="CH181" s="336">
        <f t="shared" si="370"/>
        <v>0</v>
      </c>
      <c r="CI181" s="336">
        <f t="shared" si="370"/>
        <v>0</v>
      </c>
      <c r="CJ181" s="336">
        <f t="shared" si="370"/>
        <v>0</v>
      </c>
      <c r="CK181" s="336">
        <f t="shared" si="370"/>
        <v>0</v>
      </c>
      <c r="CL181" s="336">
        <f t="shared" si="370"/>
        <v>0</v>
      </c>
      <c r="CM181" s="336">
        <f t="shared" si="370"/>
        <v>0</v>
      </c>
      <c r="CN181" s="336"/>
      <c r="CO181" s="336"/>
      <c r="CP181" s="336"/>
      <c r="CQ181" s="336"/>
      <c r="CR181" s="336"/>
      <c r="CS181" s="336"/>
      <c r="CT181" s="336"/>
      <c r="CU181" s="336"/>
      <c r="CV181" s="336"/>
      <c r="CW181" s="336"/>
      <c r="CX181" s="336"/>
      <c r="CY181" s="336"/>
      <c r="CZ181" s="336"/>
      <c r="DA181" s="336"/>
      <c r="DB181" s="336"/>
      <c r="DC181" s="336"/>
      <c r="DD181" s="336"/>
      <c r="DE181" s="336"/>
      <c r="DF181" s="480"/>
      <c r="DG181" s="336">
        <f t="shared" si="340"/>
        <v>0</v>
      </c>
      <c r="DH181" s="336">
        <f t="shared" si="341"/>
        <v>0</v>
      </c>
      <c r="DI181" s="336">
        <f t="shared" si="342"/>
        <v>0</v>
      </c>
      <c r="DJ181" s="336">
        <f t="shared" si="343"/>
        <v>0</v>
      </c>
      <c r="DK181" s="336">
        <f t="shared" si="344"/>
        <v>0</v>
      </c>
      <c r="DL181" s="336">
        <f t="shared" si="345"/>
        <v>0</v>
      </c>
      <c r="DM181" s="336">
        <f t="shared" si="346"/>
        <v>0</v>
      </c>
      <c r="DN181" s="336">
        <f t="shared" si="347"/>
        <v>0</v>
      </c>
      <c r="DO181" s="336">
        <f t="shared" si="348"/>
        <v>0</v>
      </c>
      <c r="DP181" s="336">
        <f t="shared" si="349"/>
        <v>0</v>
      </c>
      <c r="DQ181" s="336">
        <f t="shared" si="350"/>
        <v>0</v>
      </c>
      <c r="DR181" s="336">
        <f t="shared" si="351"/>
        <v>0</v>
      </c>
      <c r="DS181" s="336">
        <f t="shared" si="352"/>
        <v>0</v>
      </c>
      <c r="DT181" s="336">
        <f t="shared" si="353"/>
        <v>0</v>
      </c>
      <c r="DU181" s="336">
        <f t="shared" si="354"/>
        <v>0</v>
      </c>
    </row>
    <row r="182" spans="1:125" s="166" customFormat="1" ht="15.75" customHeight="1" x14ac:dyDescent="0.25">
      <c r="A182" s="165">
        <f>'2.Data entry'!B182</f>
        <v>0</v>
      </c>
      <c r="B182" s="303" t="str">
        <f>'2.Data entry'!A182</f>
        <v>OTHER</v>
      </c>
      <c r="C182" s="165">
        <f>'2.Data entry'!E182</f>
        <v>0</v>
      </c>
      <c r="D182" s="304">
        <f>'2.Data entry'!F182</f>
        <v>0</v>
      </c>
      <c r="E182" s="305" t="str">
        <f>'2.Data entry'!G182</f>
        <v>-</v>
      </c>
      <c r="F182" s="305">
        <f>'2.Data entry'!J182</f>
        <v>0</v>
      </c>
      <c r="G182" s="305" t="str">
        <f>'2.Data entry'!I182</f>
        <v>-</v>
      </c>
      <c r="H182" s="170"/>
      <c r="I182" s="339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07"/>
      <c r="W182" s="307"/>
      <c r="X182" s="307"/>
      <c r="Y182" s="307"/>
      <c r="Z182" s="308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R182" s="307"/>
      <c r="AS182" s="307"/>
      <c r="AT182" s="307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X182" s="262"/>
      <c r="BY182" s="336">
        <f t="shared" si="370"/>
        <v>0</v>
      </c>
      <c r="BZ182" s="336">
        <f t="shared" si="370"/>
        <v>0</v>
      </c>
      <c r="CA182" s="336">
        <f t="shared" si="370"/>
        <v>0</v>
      </c>
      <c r="CB182" s="336">
        <f t="shared" si="370"/>
        <v>0</v>
      </c>
      <c r="CC182" s="336">
        <f t="shared" si="370"/>
        <v>0</v>
      </c>
      <c r="CD182" s="336">
        <f t="shared" si="370"/>
        <v>0</v>
      </c>
      <c r="CE182" s="336">
        <f t="shared" si="370"/>
        <v>0</v>
      </c>
      <c r="CF182" s="336">
        <f t="shared" si="370"/>
        <v>0</v>
      </c>
      <c r="CG182" s="336">
        <f t="shared" si="370"/>
        <v>0</v>
      </c>
      <c r="CH182" s="336">
        <f t="shared" si="370"/>
        <v>0</v>
      </c>
      <c r="CI182" s="336">
        <f t="shared" si="370"/>
        <v>0</v>
      </c>
      <c r="CJ182" s="336">
        <f t="shared" si="370"/>
        <v>0</v>
      </c>
      <c r="CK182" s="336">
        <f t="shared" si="370"/>
        <v>0</v>
      </c>
      <c r="CL182" s="336">
        <f t="shared" si="370"/>
        <v>0</v>
      </c>
      <c r="CM182" s="336">
        <f t="shared" si="370"/>
        <v>0</v>
      </c>
      <c r="CN182" s="336"/>
      <c r="CO182" s="336"/>
      <c r="CP182" s="336"/>
      <c r="CQ182" s="336"/>
      <c r="CR182" s="336"/>
      <c r="CS182" s="336"/>
      <c r="CT182" s="336"/>
      <c r="CU182" s="336"/>
      <c r="CV182" s="336"/>
      <c r="CW182" s="336"/>
      <c r="CX182" s="336"/>
      <c r="CY182" s="336"/>
      <c r="CZ182" s="336"/>
      <c r="DA182" s="336"/>
      <c r="DB182" s="336"/>
      <c r="DC182" s="336"/>
      <c r="DD182" s="336"/>
      <c r="DE182" s="336"/>
      <c r="DF182" s="480"/>
      <c r="DG182" s="336">
        <f t="shared" si="340"/>
        <v>0</v>
      </c>
      <c r="DH182" s="336">
        <f t="shared" si="341"/>
        <v>0</v>
      </c>
      <c r="DI182" s="336">
        <f t="shared" si="342"/>
        <v>0</v>
      </c>
      <c r="DJ182" s="336">
        <f t="shared" si="343"/>
        <v>0</v>
      </c>
      <c r="DK182" s="336">
        <f t="shared" si="344"/>
        <v>0</v>
      </c>
      <c r="DL182" s="336">
        <f t="shared" si="345"/>
        <v>0</v>
      </c>
      <c r="DM182" s="336">
        <f t="shared" si="346"/>
        <v>0</v>
      </c>
      <c r="DN182" s="336">
        <f t="shared" si="347"/>
        <v>0</v>
      </c>
      <c r="DO182" s="336">
        <f t="shared" si="348"/>
        <v>0</v>
      </c>
      <c r="DP182" s="336">
        <f t="shared" si="349"/>
        <v>0</v>
      </c>
      <c r="DQ182" s="336">
        <f t="shared" si="350"/>
        <v>0</v>
      </c>
      <c r="DR182" s="336">
        <f t="shared" si="351"/>
        <v>0</v>
      </c>
      <c r="DS182" s="336">
        <f t="shared" si="352"/>
        <v>0</v>
      </c>
      <c r="DT182" s="336">
        <f t="shared" si="353"/>
        <v>0</v>
      </c>
      <c r="DU182" s="336">
        <f t="shared" si="354"/>
        <v>0</v>
      </c>
    </row>
    <row r="183" spans="1:125" s="302" customFormat="1" ht="19.5" customHeight="1" x14ac:dyDescent="0.25">
      <c r="A183" s="295">
        <f>'2.Data entry'!B183</f>
        <v>0</v>
      </c>
      <c r="B183" s="296">
        <f>'2.Data entry'!C183</f>
        <v>0</v>
      </c>
      <c r="C183" s="297">
        <f>'2.Data entry'!E183</f>
        <v>0</v>
      </c>
      <c r="D183" s="298">
        <f>'2.Data entry'!F183</f>
        <v>0</v>
      </c>
      <c r="E183" s="299">
        <f>'2.Data entry'!G183</f>
        <v>0</v>
      </c>
      <c r="F183" s="299">
        <f>'2.Data entry'!H183</f>
        <v>0</v>
      </c>
      <c r="G183" s="299">
        <f>'2.Data entry'!I183</f>
        <v>0</v>
      </c>
      <c r="H183" s="300"/>
      <c r="I183" s="301"/>
      <c r="Z183" s="301"/>
      <c r="AA183" s="358"/>
      <c r="AB183" s="358"/>
      <c r="AC183" s="358"/>
      <c r="AD183" s="358"/>
      <c r="AE183" s="358"/>
      <c r="AF183" s="358"/>
      <c r="AG183" s="358"/>
      <c r="AH183" s="358"/>
      <c r="AI183" s="358"/>
      <c r="AJ183" s="358"/>
      <c r="AK183" s="358"/>
      <c r="AL183" s="358"/>
      <c r="AM183" s="358"/>
      <c r="AN183" s="358"/>
      <c r="AO183" s="358"/>
      <c r="AR183" s="404"/>
      <c r="AS183" s="404"/>
      <c r="AT183" s="404"/>
      <c r="AU183" s="404"/>
      <c r="AV183" s="404"/>
      <c r="AW183" s="404"/>
      <c r="AX183" s="404"/>
      <c r="AY183" s="404"/>
      <c r="AZ183" s="404"/>
      <c r="BA183" s="404"/>
      <c r="BB183" s="404"/>
      <c r="BC183" s="404"/>
      <c r="BD183" s="404"/>
      <c r="BE183" s="404"/>
      <c r="BF183" s="404"/>
      <c r="BH183" s="358"/>
      <c r="BI183" s="358"/>
      <c r="BJ183" s="358"/>
      <c r="BK183" s="358"/>
      <c r="BL183" s="358"/>
      <c r="BM183" s="358"/>
      <c r="BN183" s="358"/>
      <c r="BO183" s="358"/>
      <c r="BP183" s="358"/>
      <c r="BQ183" s="358"/>
      <c r="BR183" s="358"/>
      <c r="BS183" s="358"/>
      <c r="BT183" s="358"/>
      <c r="BU183" s="358"/>
      <c r="BV183" s="358"/>
      <c r="BX183" s="301"/>
      <c r="BY183" s="485">
        <f t="shared" si="323"/>
        <v>0</v>
      </c>
      <c r="BZ183" s="485">
        <f t="shared" si="324"/>
        <v>0</v>
      </c>
      <c r="CA183" s="485">
        <f t="shared" si="325"/>
        <v>0</v>
      </c>
      <c r="CB183" s="485">
        <f t="shared" si="326"/>
        <v>0</v>
      </c>
      <c r="CC183" s="485">
        <f t="shared" si="327"/>
        <v>0</v>
      </c>
      <c r="CD183" s="485">
        <f t="shared" si="328"/>
        <v>0</v>
      </c>
      <c r="CE183" s="485">
        <f t="shared" si="329"/>
        <v>0</v>
      </c>
      <c r="CF183" s="485">
        <f t="shared" si="330"/>
        <v>0</v>
      </c>
      <c r="CG183" s="485">
        <f t="shared" si="331"/>
        <v>0</v>
      </c>
      <c r="CH183" s="485">
        <f t="shared" si="332"/>
        <v>0</v>
      </c>
      <c r="CI183" s="485">
        <f t="shared" si="333"/>
        <v>0</v>
      </c>
      <c r="CJ183" s="485">
        <f t="shared" si="334"/>
        <v>0</v>
      </c>
      <c r="CK183" s="485">
        <f t="shared" si="335"/>
        <v>0</v>
      </c>
      <c r="CL183" s="485">
        <f t="shared" si="336"/>
        <v>0</v>
      </c>
      <c r="CM183" s="485">
        <f t="shared" si="337"/>
        <v>0</v>
      </c>
      <c r="CN183" s="486"/>
      <c r="CO183" s="486"/>
      <c r="CP183" s="485">
        <f t="shared" ref="CP183:DD183" si="371">($E183*AR183)+($F183*BH183)+($G183*BY183)</f>
        <v>0</v>
      </c>
      <c r="CQ183" s="485">
        <f t="shared" si="371"/>
        <v>0</v>
      </c>
      <c r="CR183" s="485">
        <f t="shared" si="371"/>
        <v>0</v>
      </c>
      <c r="CS183" s="485">
        <f t="shared" si="371"/>
        <v>0</v>
      </c>
      <c r="CT183" s="485">
        <f t="shared" si="371"/>
        <v>0</v>
      </c>
      <c r="CU183" s="485">
        <f t="shared" si="371"/>
        <v>0</v>
      </c>
      <c r="CV183" s="485">
        <f t="shared" si="371"/>
        <v>0</v>
      </c>
      <c r="CW183" s="485">
        <f t="shared" si="371"/>
        <v>0</v>
      </c>
      <c r="CX183" s="485">
        <f t="shared" si="371"/>
        <v>0</v>
      </c>
      <c r="CY183" s="485">
        <f t="shared" si="371"/>
        <v>0</v>
      </c>
      <c r="CZ183" s="485">
        <f t="shared" si="371"/>
        <v>0</v>
      </c>
      <c r="DA183" s="485">
        <f t="shared" si="371"/>
        <v>0</v>
      </c>
      <c r="DB183" s="485">
        <f t="shared" si="371"/>
        <v>0</v>
      </c>
      <c r="DC183" s="485">
        <f t="shared" si="371"/>
        <v>0</v>
      </c>
      <c r="DD183" s="485">
        <f t="shared" si="371"/>
        <v>0</v>
      </c>
      <c r="DE183" s="486"/>
      <c r="DF183" s="487"/>
      <c r="DG183" s="485"/>
      <c r="DH183" s="485"/>
      <c r="DI183" s="485"/>
      <c r="DJ183" s="485"/>
      <c r="DK183" s="485"/>
      <c r="DL183" s="485"/>
      <c r="DM183" s="485"/>
      <c r="DN183" s="485"/>
      <c r="DO183" s="485"/>
      <c r="DP183" s="485"/>
      <c r="DQ183" s="485"/>
      <c r="DR183" s="485"/>
      <c r="DS183" s="485"/>
      <c r="DT183" s="485"/>
      <c r="DU183" s="485"/>
    </row>
    <row r="184" spans="1:125" s="166" customFormat="1" ht="15.75" customHeight="1" x14ac:dyDescent="0.25">
      <c r="A184" s="165" t="str">
        <f>'2.Data entry'!B184</f>
        <v>20.</v>
      </c>
      <c r="B184" s="303" t="str">
        <f>'2.Data entry'!C184</f>
        <v>Is there a canteen?</v>
      </c>
      <c r="C184" s="165" t="str">
        <f>'2.Data entry'!E184</f>
        <v>-</v>
      </c>
      <c r="D184" s="304">
        <f>'2.Data entry'!F184</f>
        <v>0</v>
      </c>
      <c r="E184" s="305" t="str">
        <f>'2.Data entry'!G184</f>
        <v>-</v>
      </c>
      <c r="F184" s="305" t="str">
        <f>'2.Data entry'!H184</f>
        <v>-</v>
      </c>
      <c r="G184" s="305" t="str">
        <f>'2.Data entry'!I184</f>
        <v>-</v>
      </c>
      <c r="H184" s="306"/>
      <c r="I184" s="262"/>
      <c r="J184" s="307"/>
      <c r="K184" s="307"/>
      <c r="L184" s="307"/>
      <c r="M184" s="307"/>
      <c r="N184" s="307"/>
      <c r="O184" s="307"/>
      <c r="P184" s="307"/>
      <c r="Q184" s="307"/>
      <c r="R184" s="307"/>
      <c r="S184" s="307"/>
      <c r="T184" s="307"/>
      <c r="U184" s="307"/>
      <c r="V184" s="307"/>
      <c r="W184" s="307"/>
      <c r="X184" s="307"/>
      <c r="Y184" s="307"/>
      <c r="Z184" s="308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R184" s="307"/>
      <c r="AS184" s="307"/>
      <c r="AT184" s="307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X184" s="262"/>
      <c r="BY184" s="336">
        <f t="shared" si="323"/>
        <v>0</v>
      </c>
      <c r="BZ184" s="336">
        <f t="shared" si="324"/>
        <v>0</v>
      </c>
      <c r="CA184" s="336">
        <f t="shared" si="325"/>
        <v>0</v>
      </c>
      <c r="CB184" s="336">
        <f t="shared" si="326"/>
        <v>0</v>
      </c>
      <c r="CC184" s="336">
        <f t="shared" si="327"/>
        <v>0</v>
      </c>
      <c r="CD184" s="336">
        <f t="shared" si="328"/>
        <v>0</v>
      </c>
      <c r="CE184" s="336">
        <f t="shared" si="329"/>
        <v>0</v>
      </c>
      <c r="CF184" s="336">
        <f t="shared" si="330"/>
        <v>0</v>
      </c>
      <c r="CG184" s="336">
        <f t="shared" si="331"/>
        <v>0</v>
      </c>
      <c r="CH184" s="336">
        <f t="shared" si="332"/>
        <v>0</v>
      </c>
      <c r="CI184" s="336">
        <f t="shared" si="333"/>
        <v>0</v>
      </c>
      <c r="CJ184" s="336">
        <f t="shared" si="334"/>
        <v>0</v>
      </c>
      <c r="CK184" s="336">
        <f t="shared" si="335"/>
        <v>0</v>
      </c>
      <c r="CL184" s="336">
        <f t="shared" si="336"/>
        <v>0</v>
      </c>
      <c r="CM184" s="336">
        <f t="shared" si="337"/>
        <v>0</v>
      </c>
      <c r="CN184" s="336"/>
      <c r="CO184" s="336"/>
      <c r="CP184" s="336"/>
      <c r="CQ184" s="336"/>
      <c r="CR184" s="336"/>
      <c r="CS184" s="336"/>
      <c r="CT184" s="336"/>
      <c r="CU184" s="336"/>
      <c r="CV184" s="336"/>
      <c r="CW184" s="336"/>
      <c r="CX184" s="336"/>
      <c r="CY184" s="336"/>
      <c r="CZ184" s="336"/>
      <c r="DA184" s="336"/>
      <c r="DB184" s="336"/>
      <c r="DC184" s="336"/>
      <c r="DD184" s="336"/>
      <c r="DE184" s="336"/>
      <c r="DF184" s="480"/>
      <c r="DG184" s="336">
        <f>BY184</f>
        <v>0</v>
      </c>
      <c r="DH184" s="336">
        <f t="shared" ref="DH184:DU184" si="372">BZ184</f>
        <v>0</v>
      </c>
      <c r="DI184" s="336">
        <f t="shared" si="372"/>
        <v>0</v>
      </c>
      <c r="DJ184" s="336">
        <f t="shared" si="372"/>
        <v>0</v>
      </c>
      <c r="DK184" s="336">
        <f t="shared" si="372"/>
        <v>0</v>
      </c>
      <c r="DL184" s="336">
        <f t="shared" si="372"/>
        <v>0</v>
      </c>
      <c r="DM184" s="336">
        <f t="shared" si="372"/>
        <v>0</v>
      </c>
      <c r="DN184" s="336">
        <f t="shared" si="372"/>
        <v>0</v>
      </c>
      <c r="DO184" s="336">
        <f t="shared" si="372"/>
        <v>0</v>
      </c>
      <c r="DP184" s="336">
        <f t="shared" si="372"/>
        <v>0</v>
      </c>
      <c r="DQ184" s="336">
        <f t="shared" si="372"/>
        <v>0</v>
      </c>
      <c r="DR184" s="336">
        <f t="shared" si="372"/>
        <v>0</v>
      </c>
      <c r="DS184" s="336">
        <f t="shared" si="372"/>
        <v>0</v>
      </c>
      <c r="DT184" s="336">
        <f t="shared" si="372"/>
        <v>0</v>
      </c>
      <c r="DU184" s="336">
        <f t="shared" si="372"/>
        <v>0</v>
      </c>
    </row>
    <row r="185" spans="1:125" s="166" customFormat="1" ht="35.25" customHeight="1" x14ac:dyDescent="0.25">
      <c r="A185" s="165">
        <f>'2.Data entry'!B185</f>
        <v>0</v>
      </c>
      <c r="B185" s="303" t="str">
        <f>'2.Data entry'!C185</f>
        <v>Food is cooked inside or outside (for example catering service)?</v>
      </c>
      <c r="C185" s="165" t="str">
        <f>'2.Data entry'!E185</f>
        <v>-</v>
      </c>
      <c r="D185" s="304">
        <f>'2.Data entry'!F185</f>
        <v>0</v>
      </c>
      <c r="E185" s="305" t="str">
        <f>'2.Data entry'!G185</f>
        <v>-</v>
      </c>
      <c r="F185" s="305" t="str">
        <f>'2.Data entry'!H185</f>
        <v>-</v>
      </c>
      <c r="G185" s="305" t="str">
        <f>'2.Data entry'!I185</f>
        <v>-</v>
      </c>
      <c r="H185" s="306"/>
      <c r="I185" s="262"/>
      <c r="J185" s="307"/>
      <c r="K185" s="307"/>
      <c r="L185" s="307"/>
      <c r="M185" s="307"/>
      <c r="N185" s="307"/>
      <c r="O185" s="307"/>
      <c r="P185" s="307"/>
      <c r="Q185" s="307"/>
      <c r="R185" s="307"/>
      <c r="S185" s="307"/>
      <c r="T185" s="307"/>
      <c r="U185" s="307"/>
      <c r="V185" s="307"/>
      <c r="W185" s="307"/>
      <c r="X185" s="307"/>
      <c r="Y185" s="307"/>
      <c r="Z185" s="308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R185" s="307"/>
      <c r="AS185" s="307"/>
      <c r="AT185" s="307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X185" s="262"/>
      <c r="BY185" s="336"/>
      <c r="BZ185" s="336"/>
      <c r="CA185" s="336"/>
      <c r="CB185" s="336"/>
      <c r="CC185" s="336"/>
      <c r="CD185" s="336"/>
      <c r="CE185" s="336"/>
      <c r="CF185" s="336"/>
      <c r="CG185" s="336"/>
      <c r="CH185" s="336"/>
      <c r="CI185" s="336"/>
      <c r="CJ185" s="336"/>
      <c r="CK185" s="336"/>
      <c r="CL185" s="336"/>
      <c r="CM185" s="336"/>
      <c r="CN185" s="336"/>
      <c r="CO185" s="336"/>
      <c r="CP185" s="336"/>
      <c r="CQ185" s="336"/>
      <c r="CR185" s="336"/>
      <c r="CS185" s="336"/>
      <c r="CT185" s="336"/>
      <c r="CU185" s="336"/>
      <c r="CV185" s="336"/>
      <c r="CW185" s="336"/>
      <c r="CX185" s="336"/>
      <c r="CY185" s="336"/>
      <c r="CZ185" s="336"/>
      <c r="DA185" s="336"/>
      <c r="DB185" s="336"/>
      <c r="DC185" s="336"/>
      <c r="DD185" s="336"/>
      <c r="DE185" s="336"/>
      <c r="DF185" s="480"/>
      <c r="DG185" s="336">
        <f t="shared" ref="DG185:DG199" si="373">BY185</f>
        <v>0</v>
      </c>
      <c r="DH185" s="336">
        <f t="shared" ref="DH185:DH200" si="374">BZ185</f>
        <v>0</v>
      </c>
      <c r="DI185" s="336">
        <f t="shared" ref="DI185:DI200" si="375">CA185</f>
        <v>0</v>
      </c>
      <c r="DJ185" s="336">
        <f t="shared" ref="DJ185:DJ200" si="376">CB185</f>
        <v>0</v>
      </c>
      <c r="DK185" s="336">
        <f t="shared" ref="DK185:DK200" si="377">CC185</f>
        <v>0</v>
      </c>
      <c r="DL185" s="336">
        <f t="shared" ref="DL185:DL200" si="378">CD185</f>
        <v>0</v>
      </c>
      <c r="DM185" s="336">
        <f t="shared" ref="DM185:DM200" si="379">CE185</f>
        <v>0</v>
      </c>
      <c r="DN185" s="336">
        <f t="shared" ref="DN185:DN200" si="380">CF185</f>
        <v>0</v>
      </c>
      <c r="DO185" s="336">
        <f t="shared" ref="DO185:DO200" si="381">CG185</f>
        <v>0</v>
      </c>
      <c r="DP185" s="336">
        <f t="shared" ref="DP185:DP200" si="382">CH185</f>
        <v>0</v>
      </c>
      <c r="DQ185" s="336">
        <f t="shared" ref="DQ185:DQ200" si="383">CI185</f>
        <v>0</v>
      </c>
      <c r="DR185" s="336">
        <f t="shared" ref="DR185:DR200" si="384">CJ185</f>
        <v>0</v>
      </c>
      <c r="DS185" s="336">
        <f t="shared" ref="DS185:DS200" si="385">CK185</f>
        <v>0</v>
      </c>
      <c r="DT185" s="336">
        <f t="shared" ref="DT185:DT200" si="386">CL185</f>
        <v>0</v>
      </c>
      <c r="DU185" s="336">
        <f t="shared" ref="DU185:DU200" si="387">CM185</f>
        <v>0</v>
      </c>
    </row>
    <row r="186" spans="1:125" s="166" customFormat="1" ht="35.25" customHeight="1" x14ac:dyDescent="0.25">
      <c r="A186" s="165"/>
      <c r="B186" s="303" t="str">
        <f>'2.Data entry'!C186</f>
        <v>N. of menu (with meat) served in one year (stimate from number/day)</v>
      </c>
      <c r="C186" s="165"/>
      <c r="D186" s="304">
        <f>'2.Data entry'!F186</f>
        <v>0</v>
      </c>
      <c r="E186" s="305"/>
      <c r="F186" s="305"/>
      <c r="G186" s="305"/>
      <c r="H186" s="306"/>
      <c r="I186" s="262"/>
      <c r="J186" s="307"/>
      <c r="K186" s="307"/>
      <c r="L186" s="307"/>
      <c r="M186" s="307"/>
      <c r="N186" s="307"/>
      <c r="O186" s="307"/>
      <c r="P186" s="307"/>
      <c r="Q186" s="307"/>
      <c r="R186" s="307"/>
      <c r="S186" s="307"/>
      <c r="T186" s="307"/>
      <c r="U186" s="307"/>
      <c r="V186" s="307"/>
      <c r="W186" s="307"/>
      <c r="X186" s="307"/>
      <c r="Y186" s="307"/>
      <c r="Z186" s="308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R186" s="307"/>
      <c r="AS186" s="307"/>
      <c r="AT186" s="307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X186" s="262"/>
      <c r="BY186" s="336"/>
      <c r="BZ186" s="336"/>
      <c r="CA186" s="336"/>
      <c r="CB186" s="336"/>
      <c r="CC186" s="336"/>
      <c r="CD186" s="336"/>
      <c r="CE186" s="336"/>
      <c r="CF186" s="336"/>
      <c r="CG186" s="336"/>
      <c r="CH186" s="336"/>
      <c r="CI186" s="336"/>
      <c r="CJ186" s="336"/>
      <c r="CK186" s="336"/>
      <c r="CL186" s="336"/>
      <c r="CM186" s="336"/>
      <c r="CN186" s="336"/>
      <c r="CO186" s="336"/>
      <c r="CP186" s="336"/>
      <c r="CQ186" s="336"/>
      <c r="CR186" s="336"/>
      <c r="CS186" s="336"/>
      <c r="CT186" s="336"/>
      <c r="CU186" s="336"/>
      <c r="CV186" s="336"/>
      <c r="CW186" s="336"/>
      <c r="CX186" s="336"/>
      <c r="CY186" s="336"/>
      <c r="CZ186" s="336"/>
      <c r="DA186" s="336"/>
      <c r="DB186" s="336"/>
      <c r="DC186" s="336"/>
      <c r="DD186" s="336"/>
      <c r="DE186" s="336"/>
      <c r="DF186" s="480"/>
      <c r="DG186" s="336">
        <f t="shared" si="373"/>
        <v>0</v>
      </c>
      <c r="DH186" s="336">
        <f t="shared" si="374"/>
        <v>0</v>
      </c>
      <c r="DI186" s="336">
        <f t="shared" si="375"/>
        <v>0</v>
      </c>
      <c r="DJ186" s="336">
        <f t="shared" si="376"/>
        <v>0</v>
      </c>
      <c r="DK186" s="336">
        <f t="shared" si="377"/>
        <v>0</v>
      </c>
      <c r="DL186" s="336">
        <f t="shared" si="378"/>
        <v>0</v>
      </c>
      <c r="DM186" s="336">
        <f t="shared" si="379"/>
        <v>0</v>
      </c>
      <c r="DN186" s="336">
        <f t="shared" si="380"/>
        <v>0</v>
      </c>
      <c r="DO186" s="336">
        <f t="shared" si="381"/>
        <v>0</v>
      </c>
      <c r="DP186" s="336">
        <f t="shared" si="382"/>
        <v>0</v>
      </c>
      <c r="DQ186" s="336">
        <f t="shared" si="383"/>
        <v>0</v>
      </c>
      <c r="DR186" s="336">
        <f t="shared" si="384"/>
        <v>0</v>
      </c>
      <c r="DS186" s="336">
        <f t="shared" si="385"/>
        <v>0</v>
      </c>
      <c r="DT186" s="336">
        <f t="shared" si="386"/>
        <v>0</v>
      </c>
      <c r="DU186" s="336">
        <f t="shared" si="387"/>
        <v>0</v>
      </c>
    </row>
    <row r="187" spans="1:125" s="166" customFormat="1" ht="33.6" customHeight="1" x14ac:dyDescent="0.25">
      <c r="A187" s="165">
        <f>'2.Data entry'!B186</f>
        <v>0</v>
      </c>
      <c r="B187" s="303" t="s">
        <v>195</v>
      </c>
      <c r="C187" s="165" t="str">
        <f>'2.Data entry'!E186</f>
        <v>n.</v>
      </c>
      <c r="D187" s="304">
        <f>IF(D7=B8,D186,0)</f>
        <v>0</v>
      </c>
      <c r="E187" s="305" t="str">
        <f>'2.Data entry'!G186</f>
        <v>-</v>
      </c>
      <c r="F187" s="305" t="str">
        <f>'2.Data entry'!H186</f>
        <v>-</v>
      </c>
      <c r="G187" s="305" t="str">
        <f>'2.Data entry'!I186</f>
        <v>-</v>
      </c>
      <c r="H187" s="306"/>
      <c r="I187" s="262"/>
      <c r="J187" s="476">
        <v>1.8748822999999999</v>
      </c>
      <c r="K187" s="476">
        <v>5.0504845000000001E-8</v>
      </c>
      <c r="L187" s="476">
        <v>7.4701924999999996</v>
      </c>
      <c r="M187" s="476">
        <v>4.8520909999999999E-8</v>
      </c>
      <c r="N187" s="476">
        <v>1.1833481999999999E-6</v>
      </c>
      <c r="O187" s="476">
        <v>9.2033649E-4</v>
      </c>
      <c r="P187" s="476">
        <v>2.2252818000000001E-2</v>
      </c>
      <c r="Q187" s="476">
        <v>2.4843957000000002E-3</v>
      </c>
      <c r="R187" s="476">
        <v>2.6121556000000001E-2</v>
      </c>
      <c r="S187" s="476">
        <v>9.9700480999999994E-2</v>
      </c>
      <c r="T187" s="476">
        <v>7.8954261999999997E-4</v>
      </c>
      <c r="U187" s="476">
        <v>1.0474785E-2</v>
      </c>
      <c r="V187" s="476">
        <v>3.9112805E-2</v>
      </c>
      <c r="W187" s="476">
        <v>2.9575127999999999E-6</v>
      </c>
      <c r="X187" s="476">
        <v>19.363265999999999</v>
      </c>
      <c r="Y187" s="307"/>
      <c r="Z187" s="308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R187" s="307"/>
      <c r="AS187" s="307"/>
      <c r="AT187" s="307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X187" s="262"/>
      <c r="BY187" s="336">
        <f t="shared" si="323"/>
        <v>0</v>
      </c>
      <c r="BZ187" s="336">
        <f t="shared" si="324"/>
        <v>0</v>
      </c>
      <c r="CA187" s="336">
        <f t="shared" si="325"/>
        <v>0</v>
      </c>
      <c r="CB187" s="336">
        <f t="shared" si="326"/>
        <v>0</v>
      </c>
      <c r="CC187" s="336">
        <f t="shared" si="327"/>
        <v>0</v>
      </c>
      <c r="CD187" s="336">
        <f t="shared" si="328"/>
        <v>0</v>
      </c>
      <c r="CE187" s="336">
        <f t="shared" si="329"/>
        <v>0</v>
      </c>
      <c r="CF187" s="336">
        <f t="shared" si="330"/>
        <v>0</v>
      </c>
      <c r="CG187" s="336">
        <f t="shared" si="331"/>
        <v>0</v>
      </c>
      <c r="CH187" s="336">
        <f t="shared" si="332"/>
        <v>0</v>
      </c>
      <c r="CI187" s="336">
        <f t="shared" si="333"/>
        <v>0</v>
      </c>
      <c r="CJ187" s="336">
        <f t="shared" si="334"/>
        <v>0</v>
      </c>
      <c r="CK187" s="336">
        <f t="shared" si="335"/>
        <v>0</v>
      </c>
      <c r="CL187" s="336">
        <f t="shared" si="336"/>
        <v>0</v>
      </c>
      <c r="CM187" s="336">
        <f t="shared" si="337"/>
        <v>0</v>
      </c>
      <c r="CN187" s="336"/>
      <c r="CO187" s="336"/>
      <c r="CP187" s="336"/>
      <c r="CQ187" s="336"/>
      <c r="CR187" s="336"/>
      <c r="CS187" s="336"/>
      <c r="CT187" s="336"/>
      <c r="CU187" s="336"/>
      <c r="CV187" s="336"/>
      <c r="CW187" s="336"/>
      <c r="CX187" s="336"/>
      <c r="CY187" s="336"/>
      <c r="CZ187" s="336"/>
      <c r="DA187" s="336"/>
      <c r="DB187" s="336"/>
      <c r="DC187" s="336"/>
      <c r="DD187" s="336"/>
      <c r="DE187" s="336"/>
      <c r="DF187" s="480"/>
      <c r="DG187" s="336">
        <f t="shared" si="373"/>
        <v>0</v>
      </c>
      <c r="DH187" s="336">
        <f t="shared" si="374"/>
        <v>0</v>
      </c>
      <c r="DI187" s="336">
        <f t="shared" si="375"/>
        <v>0</v>
      </c>
      <c r="DJ187" s="336">
        <f t="shared" si="376"/>
        <v>0</v>
      </c>
      <c r="DK187" s="336">
        <f t="shared" si="377"/>
        <v>0</v>
      </c>
      <c r="DL187" s="336">
        <f t="shared" si="378"/>
        <v>0</v>
      </c>
      <c r="DM187" s="336">
        <f t="shared" si="379"/>
        <v>0</v>
      </c>
      <c r="DN187" s="336">
        <f t="shared" si="380"/>
        <v>0</v>
      </c>
      <c r="DO187" s="336">
        <f t="shared" si="381"/>
        <v>0</v>
      </c>
      <c r="DP187" s="336">
        <f t="shared" si="382"/>
        <v>0</v>
      </c>
      <c r="DQ187" s="336">
        <f t="shared" si="383"/>
        <v>0</v>
      </c>
      <c r="DR187" s="336">
        <f t="shared" si="384"/>
        <v>0</v>
      </c>
      <c r="DS187" s="336">
        <f t="shared" si="385"/>
        <v>0</v>
      </c>
      <c r="DT187" s="336">
        <f t="shared" si="386"/>
        <v>0</v>
      </c>
      <c r="DU187" s="336">
        <f t="shared" si="387"/>
        <v>0</v>
      </c>
    </row>
    <row r="188" spans="1:125" s="166" customFormat="1" ht="29.45" customHeight="1" x14ac:dyDescent="0.25">
      <c r="A188" s="165">
        <f>'2.Data entry'!B187</f>
        <v>0</v>
      </c>
      <c r="B188" s="166" t="s">
        <v>318</v>
      </c>
      <c r="C188" s="165" t="str">
        <f>'2.Data entry'!E187</f>
        <v>n.</v>
      </c>
      <c r="D188" s="304">
        <f>IF(D7=B9,D186,0)</f>
        <v>0</v>
      </c>
      <c r="E188" s="305" t="str">
        <f>'2.Data entry'!G187</f>
        <v>-</v>
      </c>
      <c r="F188" s="305" t="str">
        <f>'2.Data entry'!H187</f>
        <v>-</v>
      </c>
      <c r="G188" s="305" t="str">
        <f>'2.Data entry'!I187</f>
        <v>-</v>
      </c>
      <c r="H188" s="306"/>
      <c r="I188" s="262"/>
      <c r="J188" s="476">
        <v>1.903321</v>
      </c>
      <c r="K188" s="476">
        <v>5.1243503000000003E-8</v>
      </c>
      <c r="L188" s="476">
        <v>6.8042357000000004</v>
      </c>
      <c r="M188" s="476">
        <v>4.2301375999999997E-8</v>
      </c>
      <c r="N188" s="476">
        <v>1.1635402000000001E-6</v>
      </c>
      <c r="O188" s="476">
        <v>8.6361700000000001E-4</v>
      </c>
      <c r="P188" s="476">
        <v>5.9830165999999997E-2</v>
      </c>
      <c r="Q188" s="476">
        <v>2.6120916999999998E-3</v>
      </c>
      <c r="R188" s="476">
        <v>2.6543757000000001E-2</v>
      </c>
      <c r="S188" s="476">
        <v>0.1001677</v>
      </c>
      <c r="T188" s="476">
        <v>6.8599096E-4</v>
      </c>
      <c r="U188" s="476">
        <v>1.0494956E-2</v>
      </c>
      <c r="V188" s="476">
        <v>3.925725E-2</v>
      </c>
      <c r="W188" s="476">
        <v>3.2093769000000002E-6</v>
      </c>
      <c r="X188" s="476">
        <v>19.388611000000001</v>
      </c>
      <c r="Y188" s="307"/>
      <c r="Z188" s="308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R188" s="307"/>
      <c r="AS188" s="307"/>
      <c r="AT188" s="307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X188" s="262"/>
      <c r="BY188" s="336">
        <f t="shared" si="323"/>
        <v>0</v>
      </c>
      <c r="BZ188" s="336">
        <f t="shared" si="324"/>
        <v>0</v>
      </c>
      <c r="CA188" s="336">
        <f t="shared" si="325"/>
        <v>0</v>
      </c>
      <c r="CB188" s="336">
        <f t="shared" si="326"/>
        <v>0</v>
      </c>
      <c r="CC188" s="336">
        <f t="shared" si="327"/>
        <v>0</v>
      </c>
      <c r="CD188" s="336">
        <f t="shared" si="328"/>
        <v>0</v>
      </c>
      <c r="CE188" s="336">
        <f t="shared" si="329"/>
        <v>0</v>
      </c>
      <c r="CF188" s="336">
        <f t="shared" si="330"/>
        <v>0</v>
      </c>
      <c r="CG188" s="336">
        <f t="shared" si="331"/>
        <v>0</v>
      </c>
      <c r="CH188" s="336">
        <f t="shared" si="332"/>
        <v>0</v>
      </c>
      <c r="CI188" s="336">
        <f t="shared" si="333"/>
        <v>0</v>
      </c>
      <c r="CJ188" s="336">
        <f t="shared" si="334"/>
        <v>0</v>
      </c>
      <c r="CK188" s="336">
        <f t="shared" si="335"/>
        <v>0</v>
      </c>
      <c r="CL188" s="336">
        <f t="shared" si="336"/>
        <v>0</v>
      </c>
      <c r="CM188" s="336">
        <f t="shared" si="337"/>
        <v>0</v>
      </c>
      <c r="CN188" s="336"/>
      <c r="CO188" s="336"/>
      <c r="CP188" s="336"/>
      <c r="CQ188" s="336"/>
      <c r="CR188" s="336"/>
      <c r="CS188" s="336"/>
      <c r="CT188" s="336"/>
      <c r="CU188" s="336"/>
      <c r="CV188" s="336"/>
      <c r="CW188" s="336"/>
      <c r="CX188" s="336"/>
      <c r="CY188" s="336"/>
      <c r="CZ188" s="336"/>
      <c r="DA188" s="336"/>
      <c r="DB188" s="336"/>
      <c r="DC188" s="336"/>
      <c r="DD188" s="336"/>
      <c r="DE188" s="336"/>
      <c r="DF188" s="480"/>
      <c r="DG188" s="336">
        <f t="shared" si="373"/>
        <v>0</v>
      </c>
      <c r="DH188" s="336">
        <f t="shared" si="374"/>
        <v>0</v>
      </c>
      <c r="DI188" s="336">
        <f t="shared" si="375"/>
        <v>0</v>
      </c>
      <c r="DJ188" s="336">
        <f t="shared" si="376"/>
        <v>0</v>
      </c>
      <c r="DK188" s="336">
        <f t="shared" si="377"/>
        <v>0</v>
      </c>
      <c r="DL188" s="336">
        <f t="shared" si="378"/>
        <v>0</v>
      </c>
      <c r="DM188" s="336">
        <f t="shared" si="379"/>
        <v>0</v>
      </c>
      <c r="DN188" s="336">
        <f t="shared" si="380"/>
        <v>0</v>
      </c>
      <c r="DO188" s="336">
        <f t="shared" si="381"/>
        <v>0</v>
      </c>
      <c r="DP188" s="336">
        <f t="shared" si="382"/>
        <v>0</v>
      </c>
      <c r="DQ188" s="336">
        <f t="shared" si="383"/>
        <v>0</v>
      </c>
      <c r="DR188" s="336">
        <f t="shared" si="384"/>
        <v>0</v>
      </c>
      <c r="DS188" s="336">
        <f t="shared" si="385"/>
        <v>0</v>
      </c>
      <c r="DT188" s="336">
        <f t="shared" si="386"/>
        <v>0</v>
      </c>
      <c r="DU188" s="336">
        <f t="shared" si="387"/>
        <v>0</v>
      </c>
    </row>
    <row r="189" spans="1:125" s="166" customFormat="1" ht="36" customHeight="1" x14ac:dyDescent="0.25">
      <c r="A189" s="165">
        <f>'2.Data entry'!B188</f>
        <v>0</v>
      </c>
      <c r="B189" s="303" t="s">
        <v>202</v>
      </c>
      <c r="C189" s="165" t="str">
        <f>'2.Data entry'!E188</f>
        <v>n.</v>
      </c>
      <c r="D189" s="304">
        <f>IF(D7=B10,D186,0)</f>
        <v>0</v>
      </c>
      <c r="E189" s="305" t="str">
        <f>'2.Data entry'!G188</f>
        <v>-</v>
      </c>
      <c r="F189" s="305" t="str">
        <f>'2.Data entry'!H188</f>
        <v>-</v>
      </c>
      <c r="G189" s="305" t="str">
        <f>'2.Data entry'!I188</f>
        <v>-</v>
      </c>
      <c r="H189" s="306"/>
      <c r="I189" s="262"/>
      <c r="J189" s="476">
        <v>2.0417173000000002</v>
      </c>
      <c r="K189" s="476">
        <v>4.5670820000000001E-8</v>
      </c>
      <c r="L189" s="476">
        <v>10.120863999999999</v>
      </c>
      <c r="M189" s="476">
        <v>7.3775028000000006E-8</v>
      </c>
      <c r="N189" s="476">
        <v>1.2851481999999999E-6</v>
      </c>
      <c r="O189" s="476">
        <v>1.3514448999999999E-3</v>
      </c>
      <c r="P189" s="476">
        <v>2.5151320000000001E-2</v>
      </c>
      <c r="Q189" s="476">
        <v>3.026164E-3</v>
      </c>
      <c r="R189" s="476">
        <v>2.9108653000000002E-2</v>
      </c>
      <c r="S189" s="476">
        <v>0.10133188</v>
      </c>
      <c r="T189" s="476">
        <v>1.1664936E-3</v>
      </c>
      <c r="U189" s="476">
        <v>1.0700584000000001E-2</v>
      </c>
      <c r="V189" s="476">
        <v>3.9233092999999997E-2</v>
      </c>
      <c r="W189" s="476">
        <v>3.0328209999999999E-6</v>
      </c>
      <c r="X189" s="476">
        <v>19.359783</v>
      </c>
      <c r="Y189" s="307"/>
      <c r="Z189" s="308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R189" s="307"/>
      <c r="AS189" s="307"/>
      <c r="AT189" s="307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X189" s="262"/>
      <c r="BY189" s="336">
        <f t="shared" si="323"/>
        <v>0</v>
      </c>
      <c r="BZ189" s="336">
        <f t="shared" si="324"/>
        <v>0</v>
      </c>
      <c r="CA189" s="336">
        <f t="shared" si="325"/>
        <v>0</v>
      </c>
      <c r="CB189" s="336">
        <f t="shared" si="326"/>
        <v>0</v>
      </c>
      <c r="CC189" s="336">
        <f t="shared" si="327"/>
        <v>0</v>
      </c>
      <c r="CD189" s="336">
        <f t="shared" si="328"/>
        <v>0</v>
      </c>
      <c r="CE189" s="336">
        <f t="shared" si="329"/>
        <v>0</v>
      </c>
      <c r="CF189" s="336">
        <f t="shared" si="330"/>
        <v>0</v>
      </c>
      <c r="CG189" s="336">
        <f t="shared" si="331"/>
        <v>0</v>
      </c>
      <c r="CH189" s="336">
        <f t="shared" si="332"/>
        <v>0</v>
      </c>
      <c r="CI189" s="336">
        <f t="shared" si="333"/>
        <v>0</v>
      </c>
      <c r="CJ189" s="336">
        <f t="shared" si="334"/>
        <v>0</v>
      </c>
      <c r="CK189" s="336">
        <f t="shared" si="335"/>
        <v>0</v>
      </c>
      <c r="CL189" s="336">
        <f t="shared" si="336"/>
        <v>0</v>
      </c>
      <c r="CM189" s="336">
        <f t="shared" si="337"/>
        <v>0</v>
      </c>
      <c r="CN189" s="336"/>
      <c r="CO189" s="336"/>
      <c r="CP189" s="336"/>
      <c r="CQ189" s="336"/>
      <c r="CR189" s="336"/>
      <c r="CS189" s="336"/>
      <c r="CT189" s="336"/>
      <c r="CU189" s="336"/>
      <c r="CV189" s="336"/>
      <c r="CW189" s="336"/>
      <c r="CX189" s="336"/>
      <c r="CY189" s="336"/>
      <c r="CZ189" s="336"/>
      <c r="DA189" s="336"/>
      <c r="DB189" s="336"/>
      <c r="DC189" s="336"/>
      <c r="DD189" s="336"/>
      <c r="DE189" s="336"/>
      <c r="DF189" s="480"/>
      <c r="DG189" s="336">
        <f t="shared" si="373"/>
        <v>0</v>
      </c>
      <c r="DH189" s="336">
        <f t="shared" si="374"/>
        <v>0</v>
      </c>
      <c r="DI189" s="336">
        <f t="shared" si="375"/>
        <v>0</v>
      </c>
      <c r="DJ189" s="336">
        <f t="shared" si="376"/>
        <v>0</v>
      </c>
      <c r="DK189" s="336">
        <f t="shared" si="377"/>
        <v>0</v>
      </c>
      <c r="DL189" s="336">
        <f t="shared" si="378"/>
        <v>0</v>
      </c>
      <c r="DM189" s="336">
        <f t="shared" si="379"/>
        <v>0</v>
      </c>
      <c r="DN189" s="336">
        <f t="shared" si="380"/>
        <v>0</v>
      </c>
      <c r="DO189" s="336">
        <f t="shared" si="381"/>
        <v>0</v>
      </c>
      <c r="DP189" s="336">
        <f t="shared" si="382"/>
        <v>0</v>
      </c>
      <c r="DQ189" s="336">
        <f t="shared" si="383"/>
        <v>0</v>
      </c>
      <c r="DR189" s="336">
        <f t="shared" si="384"/>
        <v>0</v>
      </c>
      <c r="DS189" s="336">
        <f t="shared" si="385"/>
        <v>0</v>
      </c>
      <c r="DT189" s="336">
        <f t="shared" si="386"/>
        <v>0</v>
      </c>
      <c r="DU189" s="336">
        <f t="shared" si="387"/>
        <v>0</v>
      </c>
    </row>
    <row r="190" spans="1:125" s="166" customFormat="1" ht="28.5" customHeight="1" x14ac:dyDescent="0.25">
      <c r="A190" s="165">
        <f>'2.Data entry'!B189</f>
        <v>0</v>
      </c>
      <c r="B190" s="166" t="s">
        <v>317</v>
      </c>
      <c r="C190" s="165" t="str">
        <f>'2.Data entry'!E189</f>
        <v>n.</v>
      </c>
      <c r="D190" s="304">
        <f>IF(D7=B11,D186,0)</f>
        <v>0</v>
      </c>
      <c r="E190" s="305" t="str">
        <f>'2.Data entry'!G189</f>
        <v>-</v>
      </c>
      <c r="F190" s="305" t="str">
        <f>'2.Data entry'!H189</f>
        <v>-</v>
      </c>
      <c r="G190" s="305" t="str">
        <f>'2.Data entry'!I189</f>
        <v>-</v>
      </c>
      <c r="H190" s="306"/>
      <c r="I190" s="262"/>
      <c r="J190" s="476">
        <v>1.8713398999999999</v>
      </c>
      <c r="K190" s="476">
        <v>6.0045624000000006E-8</v>
      </c>
      <c r="L190" s="476">
        <v>5.4855995000000002</v>
      </c>
      <c r="M190" s="476">
        <v>2.8625324000000001E-8</v>
      </c>
      <c r="N190" s="476">
        <v>1.1173589000000001E-6</v>
      </c>
      <c r="O190" s="476">
        <v>7.6297835999999996E-4</v>
      </c>
      <c r="P190" s="476">
        <v>3.3528427E-2</v>
      </c>
      <c r="Q190" s="476">
        <v>2.4253238999999999E-3</v>
      </c>
      <c r="R190" s="476">
        <v>2.5209349999999998E-2</v>
      </c>
      <c r="S190" s="476">
        <v>9.9676949000000001E-2</v>
      </c>
      <c r="T190" s="476">
        <v>4.9598594000000004E-4</v>
      </c>
      <c r="U190" s="476">
        <v>1.0406553000000001E-2</v>
      </c>
      <c r="V190" s="476">
        <v>4.0094022999999999E-2</v>
      </c>
      <c r="W190" s="476">
        <v>3.0305984999999999E-6</v>
      </c>
      <c r="X190" s="476">
        <v>19.390367999999999</v>
      </c>
      <c r="Y190" s="307"/>
      <c r="Z190" s="308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R190" s="307"/>
      <c r="AS190" s="307"/>
      <c r="AT190" s="307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X190" s="262"/>
      <c r="BY190" s="336">
        <f t="shared" si="323"/>
        <v>0</v>
      </c>
      <c r="BZ190" s="336">
        <f t="shared" si="324"/>
        <v>0</v>
      </c>
      <c r="CA190" s="336">
        <f t="shared" si="325"/>
        <v>0</v>
      </c>
      <c r="CB190" s="336">
        <f t="shared" si="326"/>
        <v>0</v>
      </c>
      <c r="CC190" s="336">
        <f t="shared" si="327"/>
        <v>0</v>
      </c>
      <c r="CD190" s="336">
        <f t="shared" si="328"/>
        <v>0</v>
      </c>
      <c r="CE190" s="336">
        <f t="shared" si="329"/>
        <v>0</v>
      </c>
      <c r="CF190" s="336">
        <f t="shared" si="330"/>
        <v>0</v>
      </c>
      <c r="CG190" s="336">
        <f t="shared" si="331"/>
        <v>0</v>
      </c>
      <c r="CH190" s="336">
        <f t="shared" si="332"/>
        <v>0</v>
      </c>
      <c r="CI190" s="336">
        <f t="shared" si="333"/>
        <v>0</v>
      </c>
      <c r="CJ190" s="336">
        <f t="shared" si="334"/>
        <v>0</v>
      </c>
      <c r="CK190" s="336">
        <f t="shared" si="335"/>
        <v>0</v>
      </c>
      <c r="CL190" s="336">
        <f t="shared" si="336"/>
        <v>0</v>
      </c>
      <c r="CM190" s="336">
        <f t="shared" si="337"/>
        <v>0</v>
      </c>
      <c r="CN190" s="336"/>
      <c r="CO190" s="336"/>
      <c r="CP190" s="336"/>
      <c r="CQ190" s="336"/>
      <c r="CR190" s="336"/>
      <c r="CS190" s="336"/>
      <c r="CT190" s="336"/>
      <c r="CU190" s="336"/>
      <c r="CV190" s="336"/>
      <c r="CW190" s="336"/>
      <c r="CX190" s="336"/>
      <c r="CY190" s="336"/>
      <c r="CZ190" s="336"/>
      <c r="DA190" s="336"/>
      <c r="DB190" s="336"/>
      <c r="DC190" s="336"/>
      <c r="DD190" s="336"/>
      <c r="DE190" s="336"/>
      <c r="DF190" s="480"/>
      <c r="DG190" s="336">
        <f t="shared" si="373"/>
        <v>0</v>
      </c>
      <c r="DH190" s="336">
        <f t="shared" si="374"/>
        <v>0</v>
      </c>
      <c r="DI190" s="336">
        <f t="shared" si="375"/>
        <v>0</v>
      </c>
      <c r="DJ190" s="336">
        <f t="shared" si="376"/>
        <v>0</v>
      </c>
      <c r="DK190" s="336">
        <f t="shared" si="377"/>
        <v>0</v>
      </c>
      <c r="DL190" s="336">
        <f t="shared" si="378"/>
        <v>0</v>
      </c>
      <c r="DM190" s="336">
        <f t="shared" si="379"/>
        <v>0</v>
      </c>
      <c r="DN190" s="336">
        <f t="shared" si="380"/>
        <v>0</v>
      </c>
      <c r="DO190" s="336">
        <f t="shared" si="381"/>
        <v>0</v>
      </c>
      <c r="DP190" s="336">
        <f t="shared" si="382"/>
        <v>0</v>
      </c>
      <c r="DQ190" s="336">
        <f t="shared" si="383"/>
        <v>0</v>
      </c>
      <c r="DR190" s="336">
        <f t="shared" si="384"/>
        <v>0</v>
      </c>
      <c r="DS190" s="336">
        <f t="shared" si="385"/>
        <v>0</v>
      </c>
      <c r="DT190" s="336">
        <f t="shared" si="386"/>
        <v>0</v>
      </c>
      <c r="DU190" s="336">
        <f t="shared" si="387"/>
        <v>0</v>
      </c>
    </row>
    <row r="191" spans="1:125" s="166" customFormat="1" ht="26.25" customHeight="1" x14ac:dyDescent="0.25">
      <c r="A191" s="165">
        <f>'2.Data entry'!B190</f>
        <v>0</v>
      </c>
      <c r="B191" s="538" t="s">
        <v>354</v>
      </c>
      <c r="C191" s="165" t="str">
        <f>'2.Data entry'!E190</f>
        <v>n.</v>
      </c>
      <c r="D191" s="304">
        <f>IF(D7=B12,D186,0)</f>
        <v>0</v>
      </c>
      <c r="E191" s="305" t="str">
        <f>'2.Data entry'!G190</f>
        <v>-</v>
      </c>
      <c r="F191" s="305" t="str">
        <f>'2.Data entry'!H190</f>
        <v>-</v>
      </c>
      <c r="G191" s="305" t="str">
        <f>'2.Data entry'!I190</f>
        <v>-</v>
      </c>
      <c r="H191" s="306"/>
      <c r="I191" s="262"/>
      <c r="J191" s="476">
        <v>2.029614</v>
      </c>
      <c r="K191" s="476">
        <v>4.2514745999999999E-8</v>
      </c>
      <c r="L191" s="476">
        <v>10.150728000000001</v>
      </c>
      <c r="M191" s="476">
        <v>7.6828525000000003E-8</v>
      </c>
      <c r="N191" s="476">
        <v>1.2760783E-6</v>
      </c>
      <c r="O191" s="476">
        <v>1.2347346999999999E-3</v>
      </c>
      <c r="P191" s="476">
        <v>2.4381847000000002E-2</v>
      </c>
      <c r="Q191" s="476">
        <v>3.3235460000000001E-3</v>
      </c>
      <c r="R191" s="476">
        <v>3.2251775000000003E-2</v>
      </c>
      <c r="S191" s="476">
        <v>0.10185183</v>
      </c>
      <c r="T191" s="476">
        <v>1.1778723E-3</v>
      </c>
      <c r="U191" s="476">
        <v>1.0750449E-2</v>
      </c>
      <c r="V191" s="476">
        <v>3.9125638999999997E-2</v>
      </c>
      <c r="W191" s="476">
        <v>2.9706169999999998E-6</v>
      </c>
      <c r="X191" s="476">
        <v>19.35943</v>
      </c>
      <c r="Y191" s="307"/>
      <c r="Z191" s="308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R191" s="307"/>
      <c r="AS191" s="307"/>
      <c r="AT191" s="307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X191" s="262"/>
      <c r="BY191" s="336">
        <f t="shared" si="323"/>
        <v>0</v>
      </c>
      <c r="BZ191" s="336">
        <f t="shared" si="324"/>
        <v>0</v>
      </c>
      <c r="CA191" s="336">
        <f t="shared" si="325"/>
        <v>0</v>
      </c>
      <c r="CB191" s="336">
        <f t="shared" si="326"/>
        <v>0</v>
      </c>
      <c r="CC191" s="336">
        <f t="shared" si="327"/>
        <v>0</v>
      </c>
      <c r="CD191" s="336">
        <f t="shared" si="328"/>
        <v>0</v>
      </c>
      <c r="CE191" s="336">
        <f t="shared" si="329"/>
        <v>0</v>
      </c>
      <c r="CF191" s="336">
        <f t="shared" si="330"/>
        <v>0</v>
      </c>
      <c r="CG191" s="336">
        <f t="shared" si="331"/>
        <v>0</v>
      </c>
      <c r="CH191" s="336">
        <f t="shared" si="332"/>
        <v>0</v>
      </c>
      <c r="CI191" s="336">
        <f t="shared" si="333"/>
        <v>0</v>
      </c>
      <c r="CJ191" s="336">
        <f t="shared" si="334"/>
        <v>0</v>
      </c>
      <c r="CK191" s="336">
        <f t="shared" si="335"/>
        <v>0</v>
      </c>
      <c r="CL191" s="336">
        <f t="shared" si="336"/>
        <v>0</v>
      </c>
      <c r="CM191" s="336">
        <f t="shared" si="337"/>
        <v>0</v>
      </c>
      <c r="CN191" s="336"/>
      <c r="CO191" s="336"/>
      <c r="CP191" s="336"/>
      <c r="CQ191" s="336"/>
      <c r="CR191" s="336"/>
      <c r="CS191" s="336"/>
      <c r="CT191" s="336"/>
      <c r="CU191" s="336"/>
      <c r="CV191" s="336"/>
      <c r="CW191" s="336"/>
      <c r="CX191" s="336"/>
      <c r="CY191" s="336"/>
      <c r="CZ191" s="336"/>
      <c r="DA191" s="336"/>
      <c r="DB191" s="336"/>
      <c r="DC191" s="336"/>
      <c r="DD191" s="336"/>
      <c r="DE191" s="336"/>
      <c r="DF191" s="480"/>
      <c r="DG191" s="336">
        <f t="shared" si="373"/>
        <v>0</v>
      </c>
      <c r="DH191" s="336">
        <f t="shared" si="374"/>
        <v>0</v>
      </c>
      <c r="DI191" s="336">
        <f t="shared" si="375"/>
        <v>0</v>
      </c>
      <c r="DJ191" s="336">
        <f t="shared" si="376"/>
        <v>0</v>
      </c>
      <c r="DK191" s="336">
        <f t="shared" si="377"/>
        <v>0</v>
      </c>
      <c r="DL191" s="336">
        <f t="shared" si="378"/>
        <v>0</v>
      </c>
      <c r="DM191" s="336">
        <f t="shared" si="379"/>
        <v>0</v>
      </c>
      <c r="DN191" s="336">
        <f t="shared" si="380"/>
        <v>0</v>
      </c>
      <c r="DO191" s="336">
        <f t="shared" si="381"/>
        <v>0</v>
      </c>
      <c r="DP191" s="336">
        <f t="shared" si="382"/>
        <v>0</v>
      </c>
      <c r="DQ191" s="336">
        <f t="shared" si="383"/>
        <v>0</v>
      </c>
      <c r="DR191" s="336">
        <f t="shared" si="384"/>
        <v>0</v>
      </c>
      <c r="DS191" s="336">
        <f t="shared" si="385"/>
        <v>0</v>
      </c>
      <c r="DT191" s="336">
        <f t="shared" si="386"/>
        <v>0</v>
      </c>
      <c r="DU191" s="336">
        <f t="shared" si="387"/>
        <v>0</v>
      </c>
    </row>
    <row r="192" spans="1:125" s="166" customFormat="1" ht="22.5" customHeight="1" x14ac:dyDescent="0.25">
      <c r="A192" s="165">
        <f>'2.Data entry'!B191</f>
        <v>0</v>
      </c>
      <c r="B192" s="303" t="s">
        <v>204</v>
      </c>
      <c r="C192" s="165" t="str">
        <f>'2.Data entry'!E191</f>
        <v>n.</v>
      </c>
      <c r="D192" s="304">
        <f>IF(D7=B13,D186,0)</f>
        <v>0</v>
      </c>
      <c r="E192" s="305" t="str">
        <f>'2.Data entry'!G191</f>
        <v>-</v>
      </c>
      <c r="F192" s="305" t="str">
        <f>'2.Data entry'!H191</f>
        <v>-</v>
      </c>
      <c r="G192" s="305" t="str">
        <f>'2.Data entry'!I191</f>
        <v>-</v>
      </c>
      <c r="H192" s="306"/>
      <c r="I192" s="402"/>
      <c r="J192" s="476">
        <v>1.8599612000000001</v>
      </c>
      <c r="K192" s="476">
        <v>3.8087268000000002E-8</v>
      </c>
      <c r="L192" s="476">
        <v>7.6093375999999999</v>
      </c>
      <c r="M192" s="476">
        <v>5.0595393999999997E-8</v>
      </c>
      <c r="N192" s="476">
        <v>1.194571E-6</v>
      </c>
      <c r="O192" s="476">
        <v>1.0232376E-3</v>
      </c>
      <c r="P192" s="476">
        <v>1.8159769999999999E-2</v>
      </c>
      <c r="Q192" s="476">
        <v>2.7845579999999999E-3</v>
      </c>
      <c r="R192" s="476">
        <v>2.8598393E-2</v>
      </c>
      <c r="S192" s="476">
        <v>0.10053574</v>
      </c>
      <c r="T192" s="476">
        <v>8.1543974000000002E-4</v>
      </c>
      <c r="U192" s="476">
        <v>1.0552924E-2</v>
      </c>
      <c r="V192" s="476">
        <v>3.9023018999999999E-2</v>
      </c>
      <c r="W192" s="476">
        <v>2.9190841000000001E-6</v>
      </c>
      <c r="X192" s="476">
        <v>19.513233</v>
      </c>
      <c r="Y192" s="331"/>
      <c r="Z192" s="332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R192" s="307"/>
      <c r="AS192" s="307"/>
      <c r="AT192" s="307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X192" s="262"/>
      <c r="BY192" s="336">
        <f t="shared" si="323"/>
        <v>0</v>
      </c>
      <c r="BZ192" s="336">
        <f t="shared" si="324"/>
        <v>0</v>
      </c>
      <c r="CA192" s="336">
        <f t="shared" si="325"/>
        <v>0</v>
      </c>
      <c r="CB192" s="336">
        <f t="shared" si="326"/>
        <v>0</v>
      </c>
      <c r="CC192" s="336">
        <f t="shared" si="327"/>
        <v>0</v>
      </c>
      <c r="CD192" s="336">
        <f t="shared" si="328"/>
        <v>0</v>
      </c>
      <c r="CE192" s="336">
        <f t="shared" si="329"/>
        <v>0</v>
      </c>
      <c r="CF192" s="336">
        <f t="shared" si="330"/>
        <v>0</v>
      </c>
      <c r="CG192" s="336">
        <f t="shared" si="331"/>
        <v>0</v>
      </c>
      <c r="CH192" s="336">
        <f t="shared" si="332"/>
        <v>0</v>
      </c>
      <c r="CI192" s="336">
        <f t="shared" si="333"/>
        <v>0</v>
      </c>
      <c r="CJ192" s="336">
        <f t="shared" si="334"/>
        <v>0</v>
      </c>
      <c r="CK192" s="336">
        <f t="shared" si="335"/>
        <v>0</v>
      </c>
      <c r="CL192" s="336">
        <f t="shared" si="336"/>
        <v>0</v>
      </c>
      <c r="CM192" s="336">
        <f t="shared" si="337"/>
        <v>0</v>
      </c>
      <c r="CN192" s="336"/>
      <c r="CO192" s="336"/>
      <c r="CP192" s="336"/>
      <c r="CQ192" s="336"/>
      <c r="CR192" s="336"/>
      <c r="CS192" s="336"/>
      <c r="CT192" s="336"/>
      <c r="CU192" s="336"/>
      <c r="CV192" s="336"/>
      <c r="CW192" s="336"/>
      <c r="CX192" s="336"/>
      <c r="CY192" s="336"/>
      <c r="CZ192" s="336"/>
      <c r="DA192" s="336"/>
      <c r="DB192" s="336"/>
      <c r="DC192" s="336"/>
      <c r="DD192" s="336"/>
      <c r="DE192" s="336"/>
      <c r="DF192" s="480"/>
      <c r="DG192" s="336">
        <f t="shared" si="373"/>
        <v>0</v>
      </c>
      <c r="DH192" s="336">
        <f t="shared" si="374"/>
        <v>0</v>
      </c>
      <c r="DI192" s="336">
        <f t="shared" si="375"/>
        <v>0</v>
      </c>
      <c r="DJ192" s="336">
        <f t="shared" si="376"/>
        <v>0</v>
      </c>
      <c r="DK192" s="336">
        <f t="shared" si="377"/>
        <v>0</v>
      </c>
      <c r="DL192" s="336">
        <f t="shared" si="378"/>
        <v>0</v>
      </c>
      <c r="DM192" s="336">
        <f t="shared" si="379"/>
        <v>0</v>
      </c>
      <c r="DN192" s="336">
        <f t="shared" si="380"/>
        <v>0</v>
      </c>
      <c r="DO192" s="336">
        <f t="shared" si="381"/>
        <v>0</v>
      </c>
      <c r="DP192" s="336">
        <f t="shared" si="382"/>
        <v>0</v>
      </c>
      <c r="DQ192" s="336">
        <f t="shared" si="383"/>
        <v>0</v>
      </c>
      <c r="DR192" s="336">
        <f t="shared" si="384"/>
        <v>0</v>
      </c>
      <c r="DS192" s="336">
        <f t="shared" si="385"/>
        <v>0</v>
      </c>
      <c r="DT192" s="336">
        <f t="shared" si="386"/>
        <v>0</v>
      </c>
      <c r="DU192" s="336">
        <f t="shared" si="387"/>
        <v>0</v>
      </c>
    </row>
    <row r="193" spans="1:154" s="166" customFormat="1" ht="36" customHeight="1" x14ac:dyDescent="0.25">
      <c r="A193" s="165"/>
      <c r="B193" s="303" t="str">
        <f>'2.Data entry'!C187</f>
        <v xml:space="preserve">N. of menu (without meat) served in one year (stimate from number/day) </v>
      </c>
      <c r="C193" s="165"/>
      <c r="D193" s="304">
        <f>'2.Data entry'!F187</f>
        <v>0</v>
      </c>
      <c r="E193" s="305"/>
      <c r="F193" s="305"/>
      <c r="G193" s="305"/>
      <c r="H193" s="306"/>
      <c r="I193" s="402"/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315"/>
      <c r="U193" s="315"/>
      <c r="V193" s="315"/>
      <c r="W193" s="315"/>
      <c r="X193" s="315"/>
      <c r="Y193" s="331"/>
      <c r="Z193" s="332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R193" s="307"/>
      <c r="AS193" s="307"/>
      <c r="AT193" s="307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X193" s="262"/>
      <c r="BY193" s="336"/>
      <c r="BZ193" s="336"/>
      <c r="CA193" s="336"/>
      <c r="CB193" s="336"/>
      <c r="CC193" s="336"/>
      <c r="CD193" s="336"/>
      <c r="CE193" s="336"/>
      <c r="CF193" s="336"/>
      <c r="CG193" s="336"/>
      <c r="CH193" s="336"/>
      <c r="CI193" s="336"/>
      <c r="CJ193" s="336"/>
      <c r="CK193" s="336"/>
      <c r="CL193" s="336"/>
      <c r="CM193" s="336"/>
      <c r="CN193" s="336"/>
      <c r="CO193" s="336"/>
      <c r="CP193" s="336"/>
      <c r="CQ193" s="336"/>
      <c r="CR193" s="336"/>
      <c r="CS193" s="336"/>
      <c r="CT193" s="336"/>
      <c r="CU193" s="336"/>
      <c r="CV193" s="336"/>
      <c r="CW193" s="336"/>
      <c r="CX193" s="336"/>
      <c r="CY193" s="336"/>
      <c r="CZ193" s="336"/>
      <c r="DA193" s="336"/>
      <c r="DB193" s="336"/>
      <c r="DC193" s="336"/>
      <c r="DD193" s="336"/>
      <c r="DE193" s="336"/>
      <c r="DF193" s="480"/>
      <c r="DG193" s="336">
        <f t="shared" si="373"/>
        <v>0</v>
      </c>
      <c r="DH193" s="336">
        <f t="shared" si="374"/>
        <v>0</v>
      </c>
      <c r="DI193" s="336">
        <f t="shared" si="375"/>
        <v>0</v>
      </c>
      <c r="DJ193" s="336">
        <f t="shared" si="376"/>
        <v>0</v>
      </c>
      <c r="DK193" s="336">
        <f t="shared" si="377"/>
        <v>0</v>
      </c>
      <c r="DL193" s="336">
        <f t="shared" si="378"/>
        <v>0</v>
      </c>
      <c r="DM193" s="336">
        <f t="shared" si="379"/>
        <v>0</v>
      </c>
      <c r="DN193" s="336">
        <f t="shared" si="380"/>
        <v>0</v>
      </c>
      <c r="DO193" s="336">
        <f t="shared" si="381"/>
        <v>0</v>
      </c>
      <c r="DP193" s="336">
        <f t="shared" si="382"/>
        <v>0</v>
      </c>
      <c r="DQ193" s="336">
        <f t="shared" si="383"/>
        <v>0</v>
      </c>
      <c r="DR193" s="336">
        <f t="shared" si="384"/>
        <v>0</v>
      </c>
      <c r="DS193" s="336">
        <f t="shared" si="385"/>
        <v>0</v>
      </c>
      <c r="DT193" s="336">
        <f t="shared" si="386"/>
        <v>0</v>
      </c>
      <c r="DU193" s="336">
        <f t="shared" si="387"/>
        <v>0</v>
      </c>
    </row>
    <row r="194" spans="1:154" s="166" customFormat="1" ht="19.5" customHeight="1" x14ac:dyDescent="0.25">
      <c r="A194" s="165">
        <f>'2.Data entry'!B192</f>
        <v>0</v>
      </c>
      <c r="B194" s="303" t="s">
        <v>195</v>
      </c>
      <c r="C194" s="165" t="str">
        <f>'2.Data entry'!E192</f>
        <v>n.</v>
      </c>
      <c r="D194" s="304">
        <f>IF(D7=B8,D193,0)</f>
        <v>0</v>
      </c>
      <c r="E194" s="305" t="str">
        <f>'2.Data entry'!G192</f>
        <v>-</v>
      </c>
      <c r="F194" s="305" t="str">
        <f>'2.Data entry'!H192</f>
        <v>-</v>
      </c>
      <c r="G194" s="305" t="str">
        <f>'2.Data entry'!I192</f>
        <v>-</v>
      </c>
      <c r="H194" s="306"/>
      <c r="I194" s="262"/>
      <c r="J194" s="476">
        <v>1.3136601999999999</v>
      </c>
      <c r="K194" s="476">
        <v>4.9014265999999997E-8</v>
      </c>
      <c r="L194" s="476">
        <v>5.9470337999999998</v>
      </c>
      <c r="M194" s="476">
        <v>4.2642891999999999E-8</v>
      </c>
      <c r="N194" s="476">
        <v>8.6200702000000002E-7</v>
      </c>
      <c r="O194" s="476">
        <v>7.1900702000000005E-4</v>
      </c>
      <c r="P194" s="476">
        <v>1.9113895999999998E-2</v>
      </c>
      <c r="Q194" s="476">
        <v>1.6730756E-3</v>
      </c>
      <c r="R194" s="476">
        <v>1.7353369E-2</v>
      </c>
      <c r="S194" s="476">
        <v>6.0032351999999997E-2</v>
      </c>
      <c r="T194" s="476">
        <v>7.5148933000000002E-4</v>
      </c>
      <c r="U194" s="476">
        <v>4.9383969000000002E-3</v>
      </c>
      <c r="V194" s="476">
        <v>8.5235507999999998E-3</v>
      </c>
      <c r="W194" s="476">
        <v>2.6555675999999998E-6</v>
      </c>
      <c r="X194" s="476">
        <v>11.391448</v>
      </c>
      <c r="Y194" s="331"/>
      <c r="Z194" s="332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R194" s="307"/>
      <c r="AS194" s="307"/>
      <c r="AT194" s="307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X194" s="262"/>
      <c r="BY194" s="336">
        <f t="shared" si="323"/>
        <v>0</v>
      </c>
      <c r="BZ194" s="336">
        <f t="shared" si="324"/>
        <v>0</v>
      </c>
      <c r="CA194" s="336">
        <f t="shared" si="325"/>
        <v>0</v>
      </c>
      <c r="CB194" s="336">
        <f t="shared" si="326"/>
        <v>0</v>
      </c>
      <c r="CC194" s="336">
        <f t="shared" si="327"/>
        <v>0</v>
      </c>
      <c r="CD194" s="336">
        <f t="shared" si="328"/>
        <v>0</v>
      </c>
      <c r="CE194" s="336">
        <f t="shared" si="329"/>
        <v>0</v>
      </c>
      <c r="CF194" s="336">
        <f t="shared" si="330"/>
        <v>0</v>
      </c>
      <c r="CG194" s="336">
        <f t="shared" si="331"/>
        <v>0</v>
      </c>
      <c r="CH194" s="336">
        <f t="shared" si="332"/>
        <v>0</v>
      </c>
      <c r="CI194" s="336">
        <f t="shared" si="333"/>
        <v>0</v>
      </c>
      <c r="CJ194" s="336">
        <f t="shared" si="334"/>
        <v>0</v>
      </c>
      <c r="CK194" s="336">
        <f t="shared" si="335"/>
        <v>0</v>
      </c>
      <c r="CL194" s="336">
        <f t="shared" si="336"/>
        <v>0</v>
      </c>
      <c r="CM194" s="336">
        <f t="shared" si="337"/>
        <v>0</v>
      </c>
      <c r="CN194" s="336"/>
      <c r="CO194" s="336"/>
      <c r="CP194" s="336"/>
      <c r="CQ194" s="336"/>
      <c r="CR194" s="336"/>
      <c r="CS194" s="336"/>
      <c r="CT194" s="336"/>
      <c r="CU194" s="336"/>
      <c r="CV194" s="336"/>
      <c r="CW194" s="336"/>
      <c r="CX194" s="336"/>
      <c r="CY194" s="336"/>
      <c r="CZ194" s="336"/>
      <c r="DA194" s="336"/>
      <c r="DB194" s="336"/>
      <c r="DC194" s="336"/>
      <c r="DD194" s="336"/>
      <c r="DE194" s="336"/>
      <c r="DF194" s="480"/>
      <c r="DG194" s="336">
        <f t="shared" si="373"/>
        <v>0</v>
      </c>
      <c r="DH194" s="336">
        <f t="shared" si="374"/>
        <v>0</v>
      </c>
      <c r="DI194" s="336">
        <f t="shared" si="375"/>
        <v>0</v>
      </c>
      <c r="DJ194" s="336">
        <f t="shared" si="376"/>
        <v>0</v>
      </c>
      <c r="DK194" s="336">
        <f t="shared" si="377"/>
        <v>0</v>
      </c>
      <c r="DL194" s="336">
        <f t="shared" si="378"/>
        <v>0</v>
      </c>
      <c r="DM194" s="336">
        <f t="shared" si="379"/>
        <v>0</v>
      </c>
      <c r="DN194" s="336">
        <f t="shared" si="380"/>
        <v>0</v>
      </c>
      <c r="DO194" s="336">
        <f t="shared" si="381"/>
        <v>0</v>
      </c>
      <c r="DP194" s="336">
        <f t="shared" si="382"/>
        <v>0</v>
      </c>
      <c r="DQ194" s="336">
        <f t="shared" si="383"/>
        <v>0</v>
      </c>
      <c r="DR194" s="336">
        <f t="shared" si="384"/>
        <v>0</v>
      </c>
      <c r="DS194" s="336">
        <f t="shared" si="385"/>
        <v>0</v>
      </c>
      <c r="DT194" s="336">
        <f t="shared" si="386"/>
        <v>0</v>
      </c>
      <c r="DU194" s="336">
        <f t="shared" si="387"/>
        <v>0</v>
      </c>
    </row>
    <row r="195" spans="1:154" s="166" customFormat="1" ht="21.75" customHeight="1" x14ac:dyDescent="0.25">
      <c r="A195" s="165">
        <f>'2.Data entry'!B193</f>
        <v>0</v>
      </c>
      <c r="B195" s="166" t="s">
        <v>318</v>
      </c>
      <c r="C195" s="165" t="str">
        <f>'2.Data entry'!E193</f>
        <v>n.</v>
      </c>
      <c r="D195" s="304">
        <f>IF(D7=B9,D193,0)</f>
        <v>0</v>
      </c>
      <c r="E195" s="305" t="str">
        <f>'2.Data entry'!G193</f>
        <v>-</v>
      </c>
      <c r="F195" s="305" t="str">
        <f>'2.Data entry'!H193</f>
        <v>-</v>
      </c>
      <c r="G195" s="305" t="str">
        <f>'2.Data entry'!I193</f>
        <v>-</v>
      </c>
      <c r="H195" s="306"/>
      <c r="I195" s="262"/>
      <c r="J195" s="476">
        <v>1.3521234</v>
      </c>
      <c r="K195" s="476">
        <v>5.2874774000000003E-8</v>
      </c>
      <c r="L195" s="476">
        <v>4.8267942000000001</v>
      </c>
      <c r="M195" s="476">
        <v>3.1854255999999997E-8</v>
      </c>
      <c r="N195" s="476">
        <v>8.2711448E-7</v>
      </c>
      <c r="O195" s="476">
        <v>6.2645438999999999E-4</v>
      </c>
      <c r="P195" s="476">
        <v>5.9418881999999999E-2</v>
      </c>
      <c r="Q195" s="476">
        <v>1.7961798E-3</v>
      </c>
      <c r="R195" s="476">
        <v>1.7575059000000001E-2</v>
      </c>
      <c r="S195" s="476">
        <v>6.0511870000000002E-2</v>
      </c>
      <c r="T195" s="476">
        <v>5.8032454000000002E-4</v>
      </c>
      <c r="U195" s="476">
        <v>4.9445034000000004E-3</v>
      </c>
      <c r="V195" s="476">
        <v>8.8949496999999999E-3</v>
      </c>
      <c r="W195" s="476">
        <v>2.9265097999999998E-6</v>
      </c>
      <c r="X195" s="476">
        <v>11.423104</v>
      </c>
      <c r="Y195" s="331"/>
      <c r="Z195" s="332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R195" s="307"/>
      <c r="AS195" s="307"/>
      <c r="AT195" s="307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X195" s="262"/>
      <c r="BY195" s="336">
        <f t="shared" si="323"/>
        <v>0</v>
      </c>
      <c r="BZ195" s="336">
        <f t="shared" si="324"/>
        <v>0</v>
      </c>
      <c r="CA195" s="336">
        <f t="shared" si="325"/>
        <v>0</v>
      </c>
      <c r="CB195" s="336">
        <f t="shared" si="326"/>
        <v>0</v>
      </c>
      <c r="CC195" s="336">
        <f t="shared" si="327"/>
        <v>0</v>
      </c>
      <c r="CD195" s="336">
        <f t="shared" si="328"/>
        <v>0</v>
      </c>
      <c r="CE195" s="336">
        <f t="shared" si="329"/>
        <v>0</v>
      </c>
      <c r="CF195" s="336">
        <f t="shared" si="330"/>
        <v>0</v>
      </c>
      <c r="CG195" s="336">
        <f t="shared" si="331"/>
        <v>0</v>
      </c>
      <c r="CH195" s="336">
        <f t="shared" si="332"/>
        <v>0</v>
      </c>
      <c r="CI195" s="336">
        <f t="shared" si="333"/>
        <v>0</v>
      </c>
      <c r="CJ195" s="336">
        <f t="shared" si="334"/>
        <v>0</v>
      </c>
      <c r="CK195" s="336">
        <f t="shared" si="335"/>
        <v>0</v>
      </c>
      <c r="CL195" s="336">
        <f t="shared" si="336"/>
        <v>0</v>
      </c>
      <c r="CM195" s="336">
        <f t="shared" si="337"/>
        <v>0</v>
      </c>
      <c r="CN195" s="336"/>
      <c r="CO195" s="336"/>
      <c r="CP195" s="336"/>
      <c r="CQ195" s="336"/>
      <c r="CR195" s="336"/>
      <c r="CS195" s="336"/>
      <c r="CT195" s="336"/>
      <c r="CU195" s="336"/>
      <c r="CV195" s="336"/>
      <c r="CW195" s="336"/>
      <c r="CX195" s="336"/>
      <c r="CY195" s="336"/>
      <c r="CZ195" s="336"/>
      <c r="DA195" s="336"/>
      <c r="DB195" s="336"/>
      <c r="DC195" s="336"/>
      <c r="DD195" s="336"/>
      <c r="DE195" s="336"/>
      <c r="DF195" s="480"/>
      <c r="DG195" s="336">
        <f t="shared" si="373"/>
        <v>0</v>
      </c>
      <c r="DH195" s="336">
        <f t="shared" si="374"/>
        <v>0</v>
      </c>
      <c r="DI195" s="336">
        <f t="shared" si="375"/>
        <v>0</v>
      </c>
      <c r="DJ195" s="336">
        <f t="shared" si="376"/>
        <v>0</v>
      </c>
      <c r="DK195" s="336">
        <f t="shared" si="377"/>
        <v>0</v>
      </c>
      <c r="DL195" s="336">
        <f t="shared" si="378"/>
        <v>0</v>
      </c>
      <c r="DM195" s="336">
        <f t="shared" si="379"/>
        <v>0</v>
      </c>
      <c r="DN195" s="336">
        <f t="shared" si="380"/>
        <v>0</v>
      </c>
      <c r="DO195" s="336">
        <f t="shared" si="381"/>
        <v>0</v>
      </c>
      <c r="DP195" s="336">
        <f t="shared" si="382"/>
        <v>0</v>
      </c>
      <c r="DQ195" s="336">
        <f t="shared" si="383"/>
        <v>0</v>
      </c>
      <c r="DR195" s="336">
        <f t="shared" si="384"/>
        <v>0</v>
      </c>
      <c r="DS195" s="336">
        <f t="shared" si="385"/>
        <v>0</v>
      </c>
      <c r="DT195" s="336">
        <f t="shared" si="386"/>
        <v>0</v>
      </c>
      <c r="DU195" s="336">
        <f t="shared" si="387"/>
        <v>0</v>
      </c>
    </row>
    <row r="196" spans="1:154" s="166" customFormat="1" ht="21" customHeight="1" x14ac:dyDescent="0.25">
      <c r="A196" s="165">
        <f>'2.Data entry'!B194</f>
        <v>0</v>
      </c>
      <c r="B196" s="303" t="s">
        <v>202</v>
      </c>
      <c r="C196" s="165" t="str">
        <f>'2.Data entry'!E194</f>
        <v>n.</v>
      </c>
      <c r="D196" s="304">
        <f>IF(D7=B10,D193,0)</f>
        <v>0</v>
      </c>
      <c r="E196" s="305" t="str">
        <f>'2.Data entry'!G194</f>
        <v>-</v>
      </c>
      <c r="F196" s="305" t="str">
        <f>'2.Data entry'!H194</f>
        <v>-</v>
      </c>
      <c r="G196" s="305" t="str">
        <f>'2.Data entry'!I194</f>
        <v>-</v>
      </c>
      <c r="H196" s="306"/>
      <c r="I196" s="262"/>
      <c r="J196" s="476">
        <v>1.4962333999999999</v>
      </c>
      <c r="K196" s="476">
        <v>4.544236E-8</v>
      </c>
      <c r="L196" s="476">
        <v>8.1992670000000007</v>
      </c>
      <c r="M196" s="476">
        <v>6.3981725000000005E-8</v>
      </c>
      <c r="N196" s="476">
        <v>9.5209261999999997E-7</v>
      </c>
      <c r="O196" s="476">
        <v>1.1207397E-3</v>
      </c>
      <c r="P196" s="476">
        <v>2.3460846E-2</v>
      </c>
      <c r="Q196" s="476">
        <v>2.2625936E-3</v>
      </c>
      <c r="R196" s="476">
        <v>2.0289993999999999E-2</v>
      </c>
      <c r="S196" s="476">
        <v>6.1870636999999999E-2</v>
      </c>
      <c r="T196" s="476">
        <v>1.0675541999999999E-3</v>
      </c>
      <c r="U196" s="476">
        <v>5.1698776999999996E-3</v>
      </c>
      <c r="V196" s="476">
        <v>8.6824898000000001E-3</v>
      </c>
      <c r="W196" s="476">
        <v>2.7378103999999999E-6</v>
      </c>
      <c r="X196" s="476">
        <v>11.396160999999999</v>
      </c>
      <c r="Y196" s="331"/>
      <c r="Z196" s="332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R196" s="307"/>
      <c r="AS196" s="307"/>
      <c r="AT196" s="307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X196" s="262"/>
      <c r="BY196" s="336">
        <f t="shared" si="323"/>
        <v>0</v>
      </c>
      <c r="BZ196" s="336">
        <f t="shared" si="324"/>
        <v>0</v>
      </c>
      <c r="CA196" s="336">
        <f t="shared" si="325"/>
        <v>0</v>
      </c>
      <c r="CB196" s="336">
        <f t="shared" si="326"/>
        <v>0</v>
      </c>
      <c r="CC196" s="336">
        <f t="shared" si="327"/>
        <v>0</v>
      </c>
      <c r="CD196" s="336">
        <f t="shared" si="328"/>
        <v>0</v>
      </c>
      <c r="CE196" s="336">
        <f t="shared" si="329"/>
        <v>0</v>
      </c>
      <c r="CF196" s="336">
        <f t="shared" si="330"/>
        <v>0</v>
      </c>
      <c r="CG196" s="336">
        <f t="shared" si="331"/>
        <v>0</v>
      </c>
      <c r="CH196" s="336">
        <f t="shared" si="332"/>
        <v>0</v>
      </c>
      <c r="CI196" s="336">
        <f t="shared" si="333"/>
        <v>0</v>
      </c>
      <c r="CJ196" s="336">
        <f t="shared" si="334"/>
        <v>0</v>
      </c>
      <c r="CK196" s="336">
        <f t="shared" si="335"/>
        <v>0</v>
      </c>
      <c r="CL196" s="336">
        <f t="shared" si="336"/>
        <v>0</v>
      </c>
      <c r="CM196" s="336">
        <f t="shared" si="337"/>
        <v>0</v>
      </c>
      <c r="CN196" s="336"/>
      <c r="CO196" s="336"/>
      <c r="CP196" s="336"/>
      <c r="CQ196" s="336"/>
      <c r="CR196" s="336"/>
      <c r="CS196" s="336"/>
      <c r="CT196" s="336"/>
      <c r="CU196" s="336"/>
      <c r="CV196" s="336"/>
      <c r="CW196" s="336"/>
      <c r="CX196" s="336"/>
      <c r="CY196" s="336"/>
      <c r="CZ196" s="336"/>
      <c r="DA196" s="336"/>
      <c r="DB196" s="336"/>
      <c r="DC196" s="336"/>
      <c r="DD196" s="336"/>
      <c r="DE196" s="336"/>
      <c r="DF196" s="480"/>
      <c r="DG196" s="336">
        <f t="shared" si="373"/>
        <v>0</v>
      </c>
      <c r="DH196" s="336">
        <f t="shared" si="374"/>
        <v>0</v>
      </c>
      <c r="DI196" s="336">
        <f t="shared" si="375"/>
        <v>0</v>
      </c>
      <c r="DJ196" s="336">
        <f t="shared" si="376"/>
        <v>0</v>
      </c>
      <c r="DK196" s="336">
        <f t="shared" si="377"/>
        <v>0</v>
      </c>
      <c r="DL196" s="336">
        <f t="shared" si="378"/>
        <v>0</v>
      </c>
      <c r="DM196" s="336">
        <f t="shared" si="379"/>
        <v>0</v>
      </c>
      <c r="DN196" s="336">
        <f t="shared" si="380"/>
        <v>0</v>
      </c>
      <c r="DO196" s="336">
        <f t="shared" si="381"/>
        <v>0</v>
      </c>
      <c r="DP196" s="336">
        <f t="shared" si="382"/>
        <v>0</v>
      </c>
      <c r="DQ196" s="336">
        <f t="shared" si="383"/>
        <v>0</v>
      </c>
      <c r="DR196" s="336">
        <f t="shared" si="384"/>
        <v>0</v>
      </c>
      <c r="DS196" s="336">
        <f t="shared" si="385"/>
        <v>0</v>
      </c>
      <c r="DT196" s="336">
        <f t="shared" si="386"/>
        <v>0</v>
      </c>
      <c r="DU196" s="336">
        <f t="shared" si="387"/>
        <v>0</v>
      </c>
    </row>
    <row r="197" spans="1:154" s="166" customFormat="1" ht="18.75" customHeight="1" x14ac:dyDescent="0.25">
      <c r="A197" s="165">
        <f>'2.Data entry'!B195</f>
        <v>0</v>
      </c>
      <c r="B197" s="166" t="s">
        <v>317</v>
      </c>
      <c r="C197" s="165" t="str">
        <f>'2.Data entry'!E195</f>
        <v>n.</v>
      </c>
      <c r="D197" s="304">
        <f>IF(D7=B11,D193,0)</f>
        <v>0</v>
      </c>
      <c r="E197" s="305" t="str">
        <f>'2.Data entry'!G195</f>
        <v>-</v>
      </c>
      <c r="F197" s="305" t="str">
        <f>'2.Data entry'!H195</f>
        <v>-</v>
      </c>
      <c r="G197" s="305" t="str">
        <f>'2.Data entry'!I195</f>
        <v>-</v>
      </c>
      <c r="H197" s="306"/>
      <c r="I197" s="262"/>
      <c r="J197" s="476">
        <v>1.3201423000000001</v>
      </c>
      <c r="K197" s="476">
        <v>6.1676895000000007E-8</v>
      </c>
      <c r="L197" s="476">
        <v>3.5081579999999999</v>
      </c>
      <c r="M197" s="476">
        <v>1.8178204000000001E-8</v>
      </c>
      <c r="N197" s="476">
        <v>7.8093320999999999E-7</v>
      </c>
      <c r="O197" s="476">
        <v>5.2581575000000005E-4</v>
      </c>
      <c r="P197" s="476">
        <v>3.3117142000000002E-2</v>
      </c>
      <c r="Q197" s="476">
        <v>1.6094118999999999E-3</v>
      </c>
      <c r="R197" s="476">
        <v>1.6240652000000001E-2</v>
      </c>
      <c r="S197" s="476">
        <v>6.0021117999999998E-2</v>
      </c>
      <c r="T197" s="476">
        <v>3.9031951E-4</v>
      </c>
      <c r="U197" s="476">
        <v>4.8561003999999996E-3</v>
      </c>
      <c r="V197" s="476">
        <v>9.7317219999999999E-3</v>
      </c>
      <c r="W197" s="476">
        <v>2.7477313999999999E-6</v>
      </c>
      <c r="X197" s="476">
        <v>11.424861</v>
      </c>
      <c r="Y197" s="331"/>
      <c r="Z197" s="332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R197" s="307"/>
      <c r="AS197" s="307"/>
      <c r="AT197" s="307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X197" s="262"/>
      <c r="BY197" s="336">
        <f t="shared" si="323"/>
        <v>0</v>
      </c>
      <c r="BZ197" s="336">
        <f t="shared" si="324"/>
        <v>0</v>
      </c>
      <c r="CA197" s="336">
        <f t="shared" si="325"/>
        <v>0</v>
      </c>
      <c r="CB197" s="336">
        <f t="shared" si="326"/>
        <v>0</v>
      </c>
      <c r="CC197" s="336">
        <f t="shared" si="327"/>
        <v>0</v>
      </c>
      <c r="CD197" s="336">
        <f t="shared" si="328"/>
        <v>0</v>
      </c>
      <c r="CE197" s="336">
        <f t="shared" si="329"/>
        <v>0</v>
      </c>
      <c r="CF197" s="336">
        <f t="shared" si="330"/>
        <v>0</v>
      </c>
      <c r="CG197" s="336">
        <f t="shared" si="331"/>
        <v>0</v>
      </c>
      <c r="CH197" s="336">
        <f t="shared" si="332"/>
        <v>0</v>
      </c>
      <c r="CI197" s="336">
        <f t="shared" si="333"/>
        <v>0</v>
      </c>
      <c r="CJ197" s="336">
        <f t="shared" si="334"/>
        <v>0</v>
      </c>
      <c r="CK197" s="336">
        <f t="shared" si="335"/>
        <v>0</v>
      </c>
      <c r="CL197" s="336">
        <f t="shared" si="336"/>
        <v>0</v>
      </c>
      <c r="CM197" s="336">
        <f t="shared" si="337"/>
        <v>0</v>
      </c>
      <c r="CN197" s="336"/>
      <c r="CO197" s="336"/>
      <c r="CP197" s="336"/>
      <c r="CQ197" s="336"/>
      <c r="CR197" s="336"/>
      <c r="CS197" s="336"/>
      <c r="CT197" s="336"/>
      <c r="CU197" s="336"/>
      <c r="CV197" s="336"/>
      <c r="CW197" s="336"/>
      <c r="CX197" s="336"/>
      <c r="CY197" s="336"/>
      <c r="CZ197" s="336"/>
      <c r="DA197" s="336"/>
      <c r="DB197" s="336"/>
      <c r="DC197" s="336"/>
      <c r="DD197" s="336"/>
      <c r="DE197" s="336"/>
      <c r="DF197" s="480"/>
      <c r="DG197" s="336">
        <f t="shared" si="373"/>
        <v>0</v>
      </c>
      <c r="DH197" s="336">
        <f t="shared" si="374"/>
        <v>0</v>
      </c>
      <c r="DI197" s="336">
        <f t="shared" si="375"/>
        <v>0</v>
      </c>
      <c r="DJ197" s="336">
        <f t="shared" si="376"/>
        <v>0</v>
      </c>
      <c r="DK197" s="336">
        <f t="shared" si="377"/>
        <v>0</v>
      </c>
      <c r="DL197" s="336">
        <f t="shared" si="378"/>
        <v>0</v>
      </c>
      <c r="DM197" s="336">
        <f t="shared" si="379"/>
        <v>0</v>
      </c>
      <c r="DN197" s="336">
        <f t="shared" si="380"/>
        <v>0</v>
      </c>
      <c r="DO197" s="336">
        <f t="shared" si="381"/>
        <v>0</v>
      </c>
      <c r="DP197" s="336">
        <f t="shared" si="382"/>
        <v>0</v>
      </c>
      <c r="DQ197" s="336">
        <f t="shared" si="383"/>
        <v>0</v>
      </c>
      <c r="DR197" s="336">
        <f t="shared" si="384"/>
        <v>0</v>
      </c>
      <c r="DS197" s="336">
        <f t="shared" si="385"/>
        <v>0</v>
      </c>
      <c r="DT197" s="336">
        <f t="shared" si="386"/>
        <v>0</v>
      </c>
      <c r="DU197" s="336">
        <f t="shared" si="387"/>
        <v>0</v>
      </c>
    </row>
    <row r="198" spans="1:154" s="166" customFormat="1" ht="18.75" customHeight="1" x14ac:dyDescent="0.25">
      <c r="A198" s="165">
        <f>'2.Data entry'!B196</f>
        <v>0</v>
      </c>
      <c r="B198" s="538" t="s">
        <v>354</v>
      </c>
      <c r="C198" s="165" t="str">
        <f>'2.Data entry'!E196</f>
        <v>n.</v>
      </c>
      <c r="D198" s="304">
        <f>IF(D7=B12,D193,0)</f>
        <v>0</v>
      </c>
      <c r="E198" s="305" t="str">
        <f>'2.Data entry'!G196</f>
        <v>-</v>
      </c>
      <c r="F198" s="305" t="str">
        <f>'2.Data entry'!H196</f>
        <v>-</v>
      </c>
      <c r="G198" s="305" t="str">
        <f>'2.Data entry'!I196</f>
        <v>-</v>
      </c>
      <c r="H198" s="306"/>
      <c r="I198" s="262"/>
      <c r="J198" s="476">
        <v>1.4841302000000001</v>
      </c>
      <c r="K198" s="476">
        <v>4.2286285999999997E-8</v>
      </c>
      <c r="L198" s="476">
        <v>8.2291311</v>
      </c>
      <c r="M198" s="476">
        <v>6.7035223000000006E-8</v>
      </c>
      <c r="N198" s="476">
        <v>9.4302269999999998E-7</v>
      </c>
      <c r="O198" s="476">
        <v>1.0040295E-3</v>
      </c>
      <c r="P198" s="476">
        <v>2.2691372000000001E-2</v>
      </c>
      <c r="Q198" s="476">
        <v>2.5599757000000002E-3</v>
      </c>
      <c r="R198" s="476">
        <v>2.3433116E-2</v>
      </c>
      <c r="S198" s="476">
        <v>6.2390582999999999E-2</v>
      </c>
      <c r="T198" s="476">
        <v>1.078933E-3</v>
      </c>
      <c r="U198" s="476">
        <v>5.2197423999999996E-3</v>
      </c>
      <c r="V198" s="476">
        <v>8.5750363999999996E-3</v>
      </c>
      <c r="W198" s="476">
        <v>2.6756065000000001E-6</v>
      </c>
      <c r="X198" s="476">
        <v>11.395808000000001</v>
      </c>
      <c r="Y198" s="331"/>
      <c r="Z198" s="332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R198" s="307"/>
      <c r="AS198" s="307"/>
      <c r="AT198" s="307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X198" s="262"/>
      <c r="BY198" s="336">
        <f t="shared" si="323"/>
        <v>0</v>
      </c>
      <c r="BZ198" s="336">
        <f t="shared" si="324"/>
        <v>0</v>
      </c>
      <c r="CA198" s="336">
        <f t="shared" si="325"/>
        <v>0</v>
      </c>
      <c r="CB198" s="336">
        <f t="shared" si="326"/>
        <v>0</v>
      </c>
      <c r="CC198" s="336">
        <f t="shared" si="327"/>
        <v>0</v>
      </c>
      <c r="CD198" s="336">
        <f t="shared" si="328"/>
        <v>0</v>
      </c>
      <c r="CE198" s="336">
        <f t="shared" si="329"/>
        <v>0</v>
      </c>
      <c r="CF198" s="336">
        <f t="shared" si="330"/>
        <v>0</v>
      </c>
      <c r="CG198" s="336">
        <f t="shared" si="331"/>
        <v>0</v>
      </c>
      <c r="CH198" s="336">
        <f t="shared" si="332"/>
        <v>0</v>
      </c>
      <c r="CI198" s="336">
        <f t="shared" si="333"/>
        <v>0</v>
      </c>
      <c r="CJ198" s="336">
        <f t="shared" si="334"/>
        <v>0</v>
      </c>
      <c r="CK198" s="336">
        <f t="shared" si="335"/>
        <v>0</v>
      </c>
      <c r="CL198" s="336">
        <f t="shared" si="336"/>
        <v>0</v>
      </c>
      <c r="CM198" s="336">
        <f t="shared" si="337"/>
        <v>0</v>
      </c>
      <c r="CN198" s="336"/>
      <c r="CO198" s="336"/>
      <c r="CP198" s="336"/>
      <c r="CQ198" s="336"/>
      <c r="CR198" s="336"/>
      <c r="CS198" s="336"/>
      <c r="CT198" s="336"/>
      <c r="CU198" s="336"/>
      <c r="CV198" s="336"/>
      <c r="CW198" s="336"/>
      <c r="CX198" s="336"/>
      <c r="CY198" s="336"/>
      <c r="CZ198" s="336"/>
      <c r="DA198" s="336"/>
      <c r="DB198" s="336"/>
      <c r="DC198" s="336"/>
      <c r="DD198" s="336"/>
      <c r="DE198" s="336"/>
      <c r="DF198" s="480"/>
      <c r="DG198" s="336">
        <f t="shared" si="373"/>
        <v>0</v>
      </c>
      <c r="DH198" s="336">
        <f t="shared" si="374"/>
        <v>0</v>
      </c>
      <c r="DI198" s="336">
        <f t="shared" si="375"/>
        <v>0</v>
      </c>
      <c r="DJ198" s="336">
        <f t="shared" si="376"/>
        <v>0</v>
      </c>
      <c r="DK198" s="336">
        <f t="shared" si="377"/>
        <v>0</v>
      </c>
      <c r="DL198" s="336">
        <f t="shared" si="378"/>
        <v>0</v>
      </c>
      <c r="DM198" s="336">
        <f t="shared" si="379"/>
        <v>0</v>
      </c>
      <c r="DN198" s="336">
        <f t="shared" si="380"/>
        <v>0</v>
      </c>
      <c r="DO198" s="336">
        <f t="shared" si="381"/>
        <v>0</v>
      </c>
      <c r="DP198" s="336">
        <f t="shared" si="382"/>
        <v>0</v>
      </c>
      <c r="DQ198" s="336">
        <f t="shared" si="383"/>
        <v>0</v>
      </c>
      <c r="DR198" s="336">
        <f t="shared" si="384"/>
        <v>0</v>
      </c>
      <c r="DS198" s="336">
        <f t="shared" si="385"/>
        <v>0</v>
      </c>
      <c r="DT198" s="336">
        <f t="shared" si="386"/>
        <v>0</v>
      </c>
      <c r="DU198" s="336">
        <f t="shared" si="387"/>
        <v>0</v>
      </c>
    </row>
    <row r="199" spans="1:154" s="166" customFormat="1" ht="24" customHeight="1" thickBot="1" x14ac:dyDescent="0.3">
      <c r="A199" s="165">
        <f>'2.Data entry'!B197</f>
        <v>0</v>
      </c>
      <c r="B199" s="303" t="s">
        <v>204</v>
      </c>
      <c r="C199" s="165" t="str">
        <f>'2.Data entry'!E197</f>
        <v>n.</v>
      </c>
      <c r="D199" s="304">
        <f>IF(D7=B13,D193,0)</f>
        <v>0</v>
      </c>
      <c r="E199" s="305" t="str">
        <f>'2.Data entry'!G197</f>
        <v>-</v>
      </c>
      <c r="F199" s="305" t="str">
        <f>'2.Data entry'!H197</f>
        <v>-</v>
      </c>
      <c r="G199" s="305" t="str">
        <f>'2.Data entry'!I197</f>
        <v>-</v>
      </c>
      <c r="H199" s="306"/>
      <c r="I199" s="262"/>
      <c r="J199" s="476">
        <v>1.3061343999999999</v>
      </c>
      <c r="K199" s="476">
        <v>3.4644930999999998E-8</v>
      </c>
      <c r="L199" s="476">
        <v>6.1225982999999999</v>
      </c>
      <c r="M199" s="476">
        <v>4.5224589000000001E-8</v>
      </c>
      <c r="N199" s="476">
        <v>8.7598561999999999E-7</v>
      </c>
      <c r="O199" s="476">
        <v>8.4620941999999995E-4</v>
      </c>
      <c r="P199" s="476">
        <v>1.4197464999999999E-2</v>
      </c>
      <c r="Q199" s="476">
        <v>2.0516492000000001E-3</v>
      </c>
      <c r="R199" s="476">
        <v>2.0412754000000002E-2</v>
      </c>
      <c r="S199" s="476">
        <v>6.1078339000000002E-2</v>
      </c>
      <c r="T199" s="476">
        <v>7.8358500000000005E-4</v>
      </c>
      <c r="U199" s="476">
        <v>5.036291E-3</v>
      </c>
      <c r="V199" s="476">
        <v>8.4132563999999993E-3</v>
      </c>
      <c r="W199" s="476">
        <v>2.6104509E-6</v>
      </c>
      <c r="X199" s="476">
        <v>11.576115</v>
      </c>
      <c r="Y199" s="331"/>
      <c r="Z199" s="332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R199" s="307"/>
      <c r="AS199" s="307"/>
      <c r="AT199" s="307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X199" s="262"/>
      <c r="BY199" s="336">
        <f t="shared" si="323"/>
        <v>0</v>
      </c>
      <c r="BZ199" s="336">
        <f t="shared" si="324"/>
        <v>0</v>
      </c>
      <c r="CA199" s="336">
        <f t="shared" si="325"/>
        <v>0</v>
      </c>
      <c r="CB199" s="336">
        <f t="shared" si="326"/>
        <v>0</v>
      </c>
      <c r="CC199" s="336">
        <f t="shared" si="327"/>
        <v>0</v>
      </c>
      <c r="CD199" s="336">
        <f t="shared" si="328"/>
        <v>0</v>
      </c>
      <c r="CE199" s="336">
        <f t="shared" si="329"/>
        <v>0</v>
      </c>
      <c r="CF199" s="336">
        <f t="shared" si="330"/>
        <v>0</v>
      </c>
      <c r="CG199" s="336">
        <f t="shared" si="331"/>
        <v>0</v>
      </c>
      <c r="CH199" s="336">
        <f t="shared" si="332"/>
        <v>0</v>
      </c>
      <c r="CI199" s="336">
        <f t="shared" si="333"/>
        <v>0</v>
      </c>
      <c r="CJ199" s="336">
        <f t="shared" si="334"/>
        <v>0</v>
      </c>
      <c r="CK199" s="336">
        <f t="shared" si="335"/>
        <v>0</v>
      </c>
      <c r="CL199" s="336">
        <f t="shared" si="336"/>
        <v>0</v>
      </c>
      <c r="CM199" s="336">
        <f t="shared" si="337"/>
        <v>0</v>
      </c>
      <c r="CN199" s="336"/>
      <c r="CO199" s="336"/>
      <c r="CP199" s="490"/>
      <c r="CQ199" s="490"/>
      <c r="CR199" s="490"/>
      <c r="CS199" s="490"/>
      <c r="CT199" s="490"/>
      <c r="CU199" s="490"/>
      <c r="CV199" s="490"/>
      <c r="CW199" s="490"/>
      <c r="CX199" s="490"/>
      <c r="CY199" s="490"/>
      <c r="CZ199" s="490"/>
      <c r="DA199" s="490"/>
      <c r="DB199" s="490"/>
      <c r="DC199" s="490"/>
      <c r="DD199" s="490"/>
      <c r="DE199" s="336"/>
      <c r="DF199" s="480"/>
      <c r="DG199" s="336">
        <f t="shared" si="373"/>
        <v>0</v>
      </c>
      <c r="DH199" s="336">
        <f t="shared" si="374"/>
        <v>0</v>
      </c>
      <c r="DI199" s="336">
        <f t="shared" si="375"/>
        <v>0</v>
      </c>
      <c r="DJ199" s="336">
        <f t="shared" si="376"/>
        <v>0</v>
      </c>
      <c r="DK199" s="336">
        <f t="shared" si="377"/>
        <v>0</v>
      </c>
      <c r="DL199" s="336">
        <f t="shared" si="378"/>
        <v>0</v>
      </c>
      <c r="DM199" s="336">
        <f t="shared" si="379"/>
        <v>0</v>
      </c>
      <c r="DN199" s="336">
        <f t="shared" si="380"/>
        <v>0</v>
      </c>
      <c r="DO199" s="336">
        <f t="shared" si="381"/>
        <v>0</v>
      </c>
      <c r="DP199" s="336">
        <f t="shared" si="382"/>
        <v>0</v>
      </c>
      <c r="DQ199" s="336">
        <f t="shared" si="383"/>
        <v>0</v>
      </c>
      <c r="DR199" s="336">
        <f t="shared" si="384"/>
        <v>0</v>
      </c>
      <c r="DS199" s="336">
        <f t="shared" si="385"/>
        <v>0</v>
      </c>
      <c r="DT199" s="336">
        <f t="shared" si="386"/>
        <v>0</v>
      </c>
      <c r="DU199" s="336">
        <f t="shared" si="387"/>
        <v>0</v>
      </c>
    </row>
    <row r="200" spans="1:154" s="422" customFormat="1" ht="15.75" customHeight="1" thickTop="1" x14ac:dyDescent="0.25">
      <c r="A200" s="410" t="str">
        <f>'2.Data entry'!B198</f>
        <v>21.</v>
      </c>
      <c r="B200" s="411" t="str">
        <f>'2.Data entry'!C198</f>
        <v>Is there a cafeteria?</v>
      </c>
      <c r="C200" s="410" t="str">
        <f>'2.Data entry'!E198</f>
        <v>-</v>
      </c>
      <c r="D200" s="412">
        <f>'2.Data entry'!F198</f>
        <v>0</v>
      </c>
      <c r="E200" s="413" t="str">
        <f>'2.Data entry'!G198</f>
        <v>-</v>
      </c>
      <c r="F200" s="413" t="str">
        <f>'2.Data entry'!H198</f>
        <v>-</v>
      </c>
      <c r="G200" s="413" t="str">
        <f>'2.Data entry'!I198</f>
        <v>-</v>
      </c>
      <c r="H200" s="414"/>
      <c r="I200" s="415"/>
      <c r="J200" s="416"/>
      <c r="K200" s="417"/>
      <c r="L200" s="416"/>
      <c r="M200" s="417"/>
      <c r="N200" s="417"/>
      <c r="O200" s="417"/>
      <c r="P200" s="416"/>
      <c r="Q200" s="416"/>
      <c r="R200" s="416"/>
      <c r="S200" s="416"/>
      <c r="T200" s="417"/>
      <c r="U200" s="416"/>
      <c r="V200" s="416"/>
      <c r="W200" s="416"/>
      <c r="X200" s="416"/>
      <c r="Y200" s="416"/>
      <c r="Z200" s="418"/>
      <c r="AA200" s="419"/>
      <c r="AB200" s="419"/>
      <c r="AC200" s="419"/>
      <c r="AD200" s="419"/>
      <c r="AE200" s="419"/>
      <c r="AF200" s="419"/>
      <c r="AG200" s="419"/>
      <c r="AH200" s="419"/>
      <c r="AI200" s="419"/>
      <c r="AJ200" s="419"/>
      <c r="AK200" s="419"/>
      <c r="AL200" s="419"/>
      <c r="AM200" s="419"/>
      <c r="AN200" s="419"/>
      <c r="AO200" s="419"/>
      <c r="AP200" s="420"/>
      <c r="AQ200" s="420"/>
      <c r="AR200" s="421"/>
      <c r="AS200" s="421"/>
      <c r="AT200" s="421"/>
      <c r="AU200" s="421"/>
      <c r="AV200" s="421"/>
      <c r="AW200" s="421"/>
      <c r="AX200" s="421"/>
      <c r="AY200" s="421"/>
      <c r="AZ200" s="421"/>
      <c r="BA200" s="421"/>
      <c r="BB200" s="421"/>
      <c r="BC200" s="421"/>
      <c r="BD200" s="421"/>
      <c r="BE200" s="421"/>
      <c r="BF200" s="421"/>
      <c r="BG200" s="420"/>
      <c r="BH200" s="419"/>
      <c r="BI200" s="419"/>
      <c r="BJ200" s="419"/>
      <c r="BK200" s="419"/>
      <c r="BL200" s="419"/>
      <c r="BM200" s="419"/>
      <c r="BN200" s="419"/>
      <c r="BO200" s="419"/>
      <c r="BP200" s="419"/>
      <c r="BQ200" s="419"/>
      <c r="BR200" s="419"/>
      <c r="BS200" s="419"/>
      <c r="BT200" s="419"/>
      <c r="BU200" s="419"/>
      <c r="BV200" s="419"/>
      <c r="BW200" s="420"/>
      <c r="BX200" s="415"/>
      <c r="BY200" s="491">
        <f t="shared" si="323"/>
        <v>0</v>
      </c>
      <c r="BZ200" s="491">
        <f t="shared" si="324"/>
        <v>0</v>
      </c>
      <c r="CA200" s="491">
        <f t="shared" si="325"/>
        <v>0</v>
      </c>
      <c r="CB200" s="491">
        <f t="shared" si="326"/>
        <v>0</v>
      </c>
      <c r="CC200" s="491">
        <f t="shared" si="327"/>
        <v>0</v>
      </c>
      <c r="CD200" s="491">
        <f t="shared" si="328"/>
        <v>0</v>
      </c>
      <c r="CE200" s="491">
        <f t="shared" si="329"/>
        <v>0</v>
      </c>
      <c r="CF200" s="491">
        <f t="shared" si="330"/>
        <v>0</v>
      </c>
      <c r="CG200" s="491">
        <f t="shared" si="331"/>
        <v>0</v>
      </c>
      <c r="CH200" s="491">
        <f t="shared" si="332"/>
        <v>0</v>
      </c>
      <c r="CI200" s="491">
        <f t="shared" si="333"/>
        <v>0</v>
      </c>
      <c r="CJ200" s="491">
        <f t="shared" si="334"/>
        <v>0</v>
      </c>
      <c r="CK200" s="491">
        <f t="shared" si="335"/>
        <v>0</v>
      </c>
      <c r="CL200" s="491">
        <f t="shared" si="336"/>
        <v>0</v>
      </c>
      <c r="CM200" s="491">
        <f t="shared" si="337"/>
        <v>0</v>
      </c>
      <c r="CN200" s="491"/>
      <c r="CO200" s="491"/>
      <c r="CP200" s="336"/>
      <c r="CQ200" s="336"/>
      <c r="CR200" s="336"/>
      <c r="CS200" s="336"/>
      <c r="CT200" s="336"/>
      <c r="CU200" s="336"/>
      <c r="CV200" s="336"/>
      <c r="CW200" s="336"/>
      <c r="CX200" s="336"/>
      <c r="CY200" s="336"/>
      <c r="CZ200" s="336"/>
      <c r="DA200" s="336"/>
      <c r="DB200" s="336"/>
      <c r="DC200" s="336"/>
      <c r="DD200" s="336"/>
      <c r="DE200" s="491"/>
      <c r="DF200" s="492"/>
      <c r="DG200" s="491">
        <f>BY200</f>
        <v>0</v>
      </c>
      <c r="DH200" s="491">
        <f t="shared" si="374"/>
        <v>0</v>
      </c>
      <c r="DI200" s="491">
        <f t="shared" si="375"/>
        <v>0</v>
      </c>
      <c r="DJ200" s="491">
        <f t="shared" si="376"/>
        <v>0</v>
      </c>
      <c r="DK200" s="491">
        <f t="shared" si="377"/>
        <v>0</v>
      </c>
      <c r="DL200" s="491">
        <f t="shared" si="378"/>
        <v>0</v>
      </c>
      <c r="DM200" s="491">
        <f t="shared" si="379"/>
        <v>0</v>
      </c>
      <c r="DN200" s="491">
        <f t="shared" si="380"/>
        <v>0</v>
      </c>
      <c r="DO200" s="491">
        <f t="shared" si="381"/>
        <v>0</v>
      </c>
      <c r="DP200" s="491">
        <f t="shared" si="382"/>
        <v>0</v>
      </c>
      <c r="DQ200" s="491">
        <f t="shared" si="383"/>
        <v>0</v>
      </c>
      <c r="DR200" s="491">
        <f t="shared" si="384"/>
        <v>0</v>
      </c>
      <c r="DS200" s="491">
        <f t="shared" si="385"/>
        <v>0</v>
      </c>
      <c r="DT200" s="491">
        <f t="shared" si="386"/>
        <v>0</v>
      </c>
      <c r="DU200" s="491">
        <f t="shared" si="387"/>
        <v>0</v>
      </c>
      <c r="DV200" s="420"/>
      <c r="DW200" s="420"/>
      <c r="DX200" s="420"/>
      <c r="DY200" s="420"/>
      <c r="DZ200" s="420"/>
      <c r="EA200" s="420"/>
      <c r="EB200" s="420"/>
      <c r="EC200" s="420"/>
      <c r="ED200" s="420"/>
      <c r="EE200" s="420"/>
      <c r="EF200" s="420"/>
      <c r="EG200" s="420"/>
      <c r="EH200" s="420"/>
      <c r="EI200" s="420"/>
      <c r="EJ200" s="420"/>
      <c r="EK200" s="420"/>
      <c r="EL200" s="420"/>
      <c r="EM200" s="420"/>
      <c r="EN200" s="420"/>
      <c r="EO200" s="420"/>
      <c r="EP200" s="420"/>
      <c r="EQ200" s="420"/>
      <c r="ER200" s="420"/>
      <c r="ES200" s="420"/>
      <c r="ET200" s="420"/>
      <c r="EU200" s="420"/>
      <c r="EV200" s="420"/>
      <c r="EW200" s="420"/>
      <c r="EX200" s="420"/>
    </row>
    <row r="201" spans="1:154" s="28" customFormat="1" ht="38.25" customHeight="1" x14ac:dyDescent="0.25">
      <c r="A201" s="165">
        <f>'2.Data entry'!B199</f>
        <v>0</v>
      </c>
      <c r="B201" s="303" t="str">
        <f>'2.Data entry'!C199</f>
        <v>N. of snacks (sandwich, pizza, other pastry products, etc.)</v>
      </c>
      <c r="C201" s="165" t="str">
        <f>'2.Data entry'!E199</f>
        <v>n.</v>
      </c>
      <c r="D201" s="304">
        <f>'2.Data entry'!F199</f>
        <v>0</v>
      </c>
      <c r="E201" s="305" t="str">
        <f>'2.Data entry'!G199</f>
        <v>-</v>
      </c>
      <c r="F201" s="305" t="str">
        <f>'2.Data entry'!H199</f>
        <v>-</v>
      </c>
      <c r="G201" s="305" t="str">
        <f>'2.Data entry'!I199</f>
        <v>-</v>
      </c>
      <c r="H201" s="306"/>
      <c r="I201" s="348" t="s">
        <v>273</v>
      </c>
      <c r="J201" s="542">
        <f>(1687/1000)/3</f>
        <v>0.56233333333333335</v>
      </c>
      <c r="K201" s="335"/>
      <c r="L201" s="331"/>
      <c r="M201" s="335"/>
      <c r="N201" s="335"/>
      <c r="O201" s="335"/>
      <c r="P201" s="331"/>
      <c r="Q201" s="315">
        <f>(1.55/1000)*1.69/3</f>
        <v>8.7316666666666662E-4</v>
      </c>
      <c r="R201" s="315">
        <f>(8.23/1000)*1.31/3</f>
        <v>3.5937666666666676E-3</v>
      </c>
      <c r="S201" s="315">
        <f>(6.68/1000)*0.33/3</f>
        <v>7.3479999999999997E-4</v>
      </c>
      <c r="T201" s="335"/>
      <c r="U201" s="331"/>
      <c r="V201" s="331"/>
      <c r="W201" s="331"/>
      <c r="X201" s="331"/>
      <c r="Y201" s="331"/>
      <c r="Z201" s="332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166"/>
      <c r="AQ201" s="166"/>
      <c r="AR201" s="307"/>
      <c r="AS201" s="307"/>
      <c r="AT201" s="307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166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166"/>
      <c r="BX201" s="262"/>
      <c r="BY201" s="336">
        <f t="shared" si="323"/>
        <v>0</v>
      </c>
      <c r="BZ201" s="336">
        <f t="shared" si="324"/>
        <v>0</v>
      </c>
      <c r="CA201" s="336">
        <f t="shared" si="325"/>
        <v>0</v>
      </c>
      <c r="CB201" s="336">
        <f t="shared" si="326"/>
        <v>0</v>
      </c>
      <c r="CC201" s="336">
        <f t="shared" si="327"/>
        <v>0</v>
      </c>
      <c r="CD201" s="336">
        <f t="shared" si="328"/>
        <v>0</v>
      </c>
      <c r="CE201" s="336">
        <f t="shared" si="329"/>
        <v>0</v>
      </c>
      <c r="CF201" s="336">
        <f t="shared" si="330"/>
        <v>0</v>
      </c>
      <c r="CG201" s="336">
        <f t="shared" si="331"/>
        <v>0</v>
      </c>
      <c r="CH201" s="336">
        <f t="shared" si="332"/>
        <v>0</v>
      </c>
      <c r="CI201" s="336">
        <f t="shared" si="333"/>
        <v>0</v>
      </c>
      <c r="CJ201" s="336">
        <f t="shared" si="334"/>
        <v>0</v>
      </c>
      <c r="CK201" s="336">
        <f t="shared" si="335"/>
        <v>0</v>
      </c>
      <c r="CL201" s="336">
        <f t="shared" si="336"/>
        <v>0</v>
      </c>
      <c r="CM201" s="336">
        <f t="shared" si="337"/>
        <v>0</v>
      </c>
      <c r="CN201" s="336"/>
      <c r="CO201" s="336"/>
      <c r="CP201" s="336"/>
      <c r="CQ201" s="336"/>
      <c r="CR201" s="336"/>
      <c r="CS201" s="336"/>
      <c r="CT201" s="336"/>
      <c r="CU201" s="336"/>
      <c r="CV201" s="336"/>
      <c r="CW201" s="336"/>
      <c r="CX201" s="336"/>
      <c r="CY201" s="336"/>
      <c r="CZ201" s="336"/>
      <c r="DA201" s="336"/>
      <c r="DB201" s="336"/>
      <c r="DC201" s="336"/>
      <c r="DD201" s="336"/>
      <c r="DE201" s="336"/>
      <c r="DF201" s="480"/>
      <c r="DG201" s="336">
        <f t="shared" ref="DG201:DG208" si="388">BY201</f>
        <v>0</v>
      </c>
      <c r="DH201" s="336">
        <f t="shared" ref="DH201:DH210" si="389">BZ201</f>
        <v>0</v>
      </c>
      <c r="DI201" s="336">
        <f t="shared" ref="DI201:DI210" si="390">CA201</f>
        <v>0</v>
      </c>
      <c r="DJ201" s="336">
        <f t="shared" ref="DJ201:DJ210" si="391">CB201</f>
        <v>0</v>
      </c>
      <c r="DK201" s="336">
        <f t="shared" ref="DK201:DK210" si="392">CC201</f>
        <v>0</v>
      </c>
      <c r="DL201" s="336">
        <f t="shared" ref="DL201:DL210" si="393">CD201</f>
        <v>0</v>
      </c>
      <c r="DM201" s="336">
        <f t="shared" ref="DM201:DM210" si="394">CE201</f>
        <v>0</v>
      </c>
      <c r="DN201" s="336">
        <f t="shared" ref="DN201:DN210" si="395">CF201</f>
        <v>0</v>
      </c>
      <c r="DO201" s="336">
        <f t="shared" ref="DO201:DO210" si="396">CG201</f>
        <v>0</v>
      </c>
      <c r="DP201" s="336">
        <f t="shared" ref="DP201:DP210" si="397">CH201</f>
        <v>0</v>
      </c>
      <c r="DQ201" s="336">
        <f t="shared" ref="DQ201:DQ210" si="398">CI201</f>
        <v>0</v>
      </c>
      <c r="DR201" s="336">
        <f t="shared" ref="DR201:DR210" si="399">CJ201</f>
        <v>0</v>
      </c>
      <c r="DS201" s="336">
        <f t="shared" ref="DS201:DS210" si="400">CK201</f>
        <v>0</v>
      </c>
      <c r="DT201" s="336">
        <f t="shared" ref="DT201:DT210" si="401">CL201</f>
        <v>0</v>
      </c>
      <c r="DU201" s="336">
        <f t="shared" ref="DU201:DU210" si="402">CM201</f>
        <v>0</v>
      </c>
      <c r="DV201" s="166"/>
      <c r="DW201" s="166"/>
      <c r="DX201" s="166"/>
      <c r="DY201" s="166"/>
      <c r="DZ201" s="166"/>
      <c r="EA201" s="166"/>
      <c r="EB201" s="166"/>
      <c r="EC201" s="166"/>
      <c r="ED201" s="166"/>
      <c r="EE201" s="166"/>
      <c r="EF201" s="166"/>
      <c r="EG201" s="166"/>
      <c r="EH201" s="166"/>
      <c r="EI201" s="166"/>
      <c r="EJ201" s="166"/>
      <c r="EK201" s="166"/>
      <c r="EL201" s="166"/>
      <c r="EM201" s="166"/>
      <c r="EN201" s="166"/>
      <c r="EO201" s="166"/>
      <c r="EP201" s="166"/>
      <c r="EQ201" s="166"/>
      <c r="ER201" s="166"/>
      <c r="ES201" s="166"/>
      <c r="ET201" s="166"/>
      <c r="EU201" s="166"/>
      <c r="EV201" s="166"/>
      <c r="EW201" s="166"/>
      <c r="EX201" s="166"/>
    </row>
    <row r="202" spans="1:154" s="28" customFormat="1" ht="15.75" customHeight="1" x14ac:dyDescent="0.25">
      <c r="A202" s="165">
        <f>'2.Data entry'!B200</f>
        <v>0</v>
      </c>
      <c r="B202" s="303" t="str">
        <f>'2.Data entry'!C200</f>
        <v>N. of coffees</v>
      </c>
      <c r="C202" s="165" t="str">
        <f>'2.Data entry'!E200</f>
        <v>n.</v>
      </c>
      <c r="D202" s="304">
        <f>'2.Data entry'!F200</f>
        <v>0</v>
      </c>
      <c r="E202" s="305" t="str">
        <f>'2.Data entry'!G200</f>
        <v>-</v>
      </c>
      <c r="F202" s="305" t="str">
        <f>'2.Data entry'!H200</f>
        <v>-</v>
      </c>
      <c r="G202" s="305" t="str">
        <f>'2.Data entry'!I200</f>
        <v>-</v>
      </c>
      <c r="H202" s="306"/>
      <c r="I202" s="348" t="s">
        <v>351</v>
      </c>
      <c r="J202" s="542">
        <f>(69+92)/2/1000</f>
        <v>8.0500000000000002E-2</v>
      </c>
      <c r="K202" s="335"/>
      <c r="L202" s="331"/>
      <c r="M202" s="335"/>
      <c r="N202" s="335"/>
      <c r="O202" s="335"/>
      <c r="P202" s="331"/>
      <c r="Q202" s="331"/>
      <c r="R202" s="331"/>
      <c r="S202" s="331"/>
      <c r="T202" s="335"/>
      <c r="U202" s="401"/>
      <c r="V202" s="401"/>
      <c r="W202" s="401"/>
      <c r="X202" s="401"/>
      <c r="Y202" s="331"/>
      <c r="Z202" s="332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166"/>
      <c r="AQ202" s="166"/>
      <c r="AR202" s="307"/>
      <c r="AS202" s="307"/>
      <c r="AT202" s="307"/>
      <c r="AU202" s="307"/>
      <c r="AV202" s="307"/>
      <c r="AW202" s="307"/>
      <c r="AX202" s="307"/>
      <c r="AY202" s="307"/>
      <c r="AZ202" s="307"/>
      <c r="BA202" s="307"/>
      <c r="BB202" s="307"/>
      <c r="BC202" s="307"/>
      <c r="BD202" s="307"/>
      <c r="BE202" s="307"/>
      <c r="BF202" s="307"/>
      <c r="BG202" s="166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166"/>
      <c r="BX202" s="262"/>
      <c r="BY202" s="336">
        <f t="shared" si="323"/>
        <v>0</v>
      </c>
      <c r="BZ202" s="336">
        <f t="shared" si="324"/>
        <v>0</v>
      </c>
      <c r="CA202" s="336">
        <f t="shared" si="325"/>
        <v>0</v>
      </c>
      <c r="CB202" s="336">
        <f t="shared" si="326"/>
        <v>0</v>
      </c>
      <c r="CC202" s="336">
        <f t="shared" si="327"/>
        <v>0</v>
      </c>
      <c r="CD202" s="336">
        <f t="shared" si="328"/>
        <v>0</v>
      </c>
      <c r="CE202" s="336">
        <f t="shared" si="329"/>
        <v>0</v>
      </c>
      <c r="CF202" s="336">
        <f t="shared" si="330"/>
        <v>0</v>
      </c>
      <c r="CG202" s="336">
        <f t="shared" si="331"/>
        <v>0</v>
      </c>
      <c r="CH202" s="336">
        <f t="shared" si="332"/>
        <v>0</v>
      </c>
      <c r="CI202" s="336">
        <f t="shared" si="333"/>
        <v>0</v>
      </c>
      <c r="CJ202" s="336">
        <f t="shared" si="334"/>
        <v>0</v>
      </c>
      <c r="CK202" s="336">
        <f t="shared" si="335"/>
        <v>0</v>
      </c>
      <c r="CL202" s="336">
        <f t="shared" si="336"/>
        <v>0</v>
      </c>
      <c r="CM202" s="336">
        <f t="shared" si="337"/>
        <v>0</v>
      </c>
      <c r="CN202" s="336"/>
      <c r="CO202" s="336"/>
      <c r="CP202" s="336"/>
      <c r="CQ202" s="336"/>
      <c r="CR202" s="336"/>
      <c r="CS202" s="336"/>
      <c r="CT202" s="336"/>
      <c r="CU202" s="336"/>
      <c r="CV202" s="336"/>
      <c r="CW202" s="336"/>
      <c r="CX202" s="336"/>
      <c r="CY202" s="336"/>
      <c r="CZ202" s="336"/>
      <c r="DA202" s="336"/>
      <c r="DB202" s="336"/>
      <c r="DC202" s="336"/>
      <c r="DD202" s="336"/>
      <c r="DE202" s="336"/>
      <c r="DF202" s="480"/>
      <c r="DG202" s="336">
        <f t="shared" si="388"/>
        <v>0</v>
      </c>
      <c r="DH202" s="336">
        <f t="shared" si="389"/>
        <v>0</v>
      </c>
      <c r="DI202" s="336">
        <f t="shared" si="390"/>
        <v>0</v>
      </c>
      <c r="DJ202" s="336">
        <f t="shared" si="391"/>
        <v>0</v>
      </c>
      <c r="DK202" s="336">
        <f t="shared" si="392"/>
        <v>0</v>
      </c>
      <c r="DL202" s="336">
        <f t="shared" si="393"/>
        <v>0</v>
      </c>
      <c r="DM202" s="336">
        <f t="shared" si="394"/>
        <v>0</v>
      </c>
      <c r="DN202" s="336">
        <f t="shared" si="395"/>
        <v>0</v>
      </c>
      <c r="DO202" s="336">
        <f t="shared" si="396"/>
        <v>0</v>
      </c>
      <c r="DP202" s="336">
        <f t="shared" si="397"/>
        <v>0</v>
      </c>
      <c r="DQ202" s="336">
        <f t="shared" si="398"/>
        <v>0</v>
      </c>
      <c r="DR202" s="336">
        <f t="shared" si="399"/>
        <v>0</v>
      </c>
      <c r="DS202" s="336">
        <f t="shared" si="400"/>
        <v>0</v>
      </c>
      <c r="DT202" s="336">
        <f t="shared" si="401"/>
        <v>0</v>
      </c>
      <c r="DU202" s="336">
        <f t="shared" si="402"/>
        <v>0</v>
      </c>
      <c r="DV202" s="166"/>
      <c r="DW202" s="166"/>
      <c r="DX202" s="166"/>
      <c r="DY202" s="166"/>
      <c r="DZ202" s="166"/>
      <c r="EA202" s="166"/>
      <c r="EB202" s="166"/>
      <c r="EC202" s="166"/>
      <c r="ED202" s="166"/>
      <c r="EE202" s="166"/>
      <c r="EF202" s="166"/>
      <c r="EG202" s="166"/>
      <c r="EH202" s="166"/>
      <c r="EI202" s="166"/>
      <c r="EJ202" s="166"/>
      <c r="EK202" s="166"/>
      <c r="EL202" s="166"/>
      <c r="EM202" s="166"/>
      <c r="EN202" s="166"/>
      <c r="EO202" s="166"/>
      <c r="EP202" s="166"/>
      <c r="EQ202" s="166"/>
      <c r="ER202" s="166"/>
      <c r="ES202" s="166"/>
      <c r="ET202" s="166"/>
      <c r="EU202" s="166"/>
      <c r="EV202" s="166"/>
      <c r="EW202" s="166"/>
      <c r="EX202" s="166"/>
    </row>
    <row r="203" spans="1:154" s="28" customFormat="1" ht="15.75" customHeight="1" x14ac:dyDescent="0.25">
      <c r="A203" s="165">
        <f>'2.Data entry'!B201</f>
        <v>0</v>
      </c>
      <c r="B203" s="303" t="str">
        <f>'2.Data entry'!C201</f>
        <v xml:space="preserve">N. of canned drinks </v>
      </c>
      <c r="C203" s="165" t="str">
        <f>'2.Data entry'!E201</f>
        <v>n.</v>
      </c>
      <c r="D203" s="304">
        <f>'2.Data entry'!F201</f>
        <v>0</v>
      </c>
      <c r="E203" s="305" t="str">
        <f>'2.Data entry'!G201</f>
        <v>-</v>
      </c>
      <c r="F203" s="305" t="str">
        <f>'2.Data entry'!H201</f>
        <v>-</v>
      </c>
      <c r="G203" s="305" t="str">
        <f>'2.Data entry'!I201</f>
        <v>-</v>
      </c>
      <c r="H203" s="306"/>
      <c r="I203" s="348" t="s">
        <v>273</v>
      </c>
      <c r="J203" s="542">
        <f>77.14/100/3</f>
        <v>0.25713333333333332</v>
      </c>
      <c r="K203" s="335"/>
      <c r="L203" s="331"/>
      <c r="M203" s="335"/>
      <c r="N203" s="335"/>
      <c r="O203" s="335"/>
      <c r="P203" s="331"/>
      <c r="Q203" s="331"/>
      <c r="R203" s="331"/>
      <c r="S203" s="331"/>
      <c r="T203" s="335"/>
      <c r="U203" s="401"/>
      <c r="V203" s="401"/>
      <c r="W203" s="401"/>
      <c r="X203" s="401"/>
      <c r="Y203" s="331"/>
      <c r="Z203" s="332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166"/>
      <c r="AQ203" s="166"/>
      <c r="AR203" s="307"/>
      <c r="AS203" s="307"/>
      <c r="AT203" s="307"/>
      <c r="AU203" s="307"/>
      <c r="AV203" s="307"/>
      <c r="AW203" s="307"/>
      <c r="AX203" s="307"/>
      <c r="AY203" s="307"/>
      <c r="AZ203" s="307"/>
      <c r="BA203" s="307"/>
      <c r="BB203" s="307"/>
      <c r="BC203" s="307"/>
      <c r="BD203" s="307"/>
      <c r="BE203" s="307"/>
      <c r="BF203" s="307"/>
      <c r="BG203" s="166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166"/>
      <c r="BX203" s="262"/>
      <c r="BY203" s="336">
        <f t="shared" si="323"/>
        <v>0</v>
      </c>
      <c r="BZ203" s="336">
        <f t="shared" si="324"/>
        <v>0</v>
      </c>
      <c r="CA203" s="336">
        <f t="shared" si="325"/>
        <v>0</v>
      </c>
      <c r="CB203" s="336">
        <f t="shared" si="326"/>
        <v>0</v>
      </c>
      <c r="CC203" s="336">
        <f t="shared" si="327"/>
        <v>0</v>
      </c>
      <c r="CD203" s="336">
        <f t="shared" si="328"/>
        <v>0</v>
      </c>
      <c r="CE203" s="336">
        <f t="shared" si="329"/>
        <v>0</v>
      </c>
      <c r="CF203" s="336">
        <f t="shared" si="330"/>
        <v>0</v>
      </c>
      <c r="CG203" s="336">
        <f t="shared" si="331"/>
        <v>0</v>
      </c>
      <c r="CH203" s="336">
        <f t="shared" si="332"/>
        <v>0</v>
      </c>
      <c r="CI203" s="336">
        <f t="shared" si="333"/>
        <v>0</v>
      </c>
      <c r="CJ203" s="336">
        <f t="shared" si="334"/>
        <v>0</v>
      </c>
      <c r="CK203" s="336">
        <f t="shared" si="335"/>
        <v>0</v>
      </c>
      <c r="CL203" s="336">
        <f t="shared" si="336"/>
        <v>0</v>
      </c>
      <c r="CM203" s="336">
        <f t="shared" si="337"/>
        <v>0</v>
      </c>
      <c r="CN203" s="336"/>
      <c r="CO203" s="336"/>
      <c r="CP203" s="336"/>
      <c r="CQ203" s="336"/>
      <c r="CR203" s="336"/>
      <c r="CS203" s="336"/>
      <c r="CT203" s="336"/>
      <c r="CU203" s="336"/>
      <c r="CV203" s="336"/>
      <c r="CW203" s="336"/>
      <c r="CX203" s="336"/>
      <c r="CY203" s="336"/>
      <c r="CZ203" s="336"/>
      <c r="DA203" s="336"/>
      <c r="DB203" s="336"/>
      <c r="DC203" s="336"/>
      <c r="DD203" s="336"/>
      <c r="DE203" s="336"/>
      <c r="DF203" s="480"/>
      <c r="DG203" s="336">
        <f t="shared" si="388"/>
        <v>0</v>
      </c>
      <c r="DH203" s="336">
        <f t="shared" si="389"/>
        <v>0</v>
      </c>
      <c r="DI203" s="336">
        <f t="shared" si="390"/>
        <v>0</v>
      </c>
      <c r="DJ203" s="336">
        <f t="shared" si="391"/>
        <v>0</v>
      </c>
      <c r="DK203" s="336">
        <f t="shared" si="392"/>
        <v>0</v>
      </c>
      <c r="DL203" s="336">
        <f t="shared" si="393"/>
        <v>0</v>
      </c>
      <c r="DM203" s="336">
        <f t="shared" si="394"/>
        <v>0</v>
      </c>
      <c r="DN203" s="336">
        <f t="shared" si="395"/>
        <v>0</v>
      </c>
      <c r="DO203" s="336">
        <f t="shared" si="396"/>
        <v>0</v>
      </c>
      <c r="DP203" s="336">
        <f t="shared" si="397"/>
        <v>0</v>
      </c>
      <c r="DQ203" s="336">
        <f t="shared" si="398"/>
        <v>0</v>
      </c>
      <c r="DR203" s="336">
        <f t="shared" si="399"/>
        <v>0</v>
      </c>
      <c r="DS203" s="336">
        <f t="shared" si="400"/>
        <v>0</v>
      </c>
      <c r="DT203" s="336">
        <f t="shared" si="401"/>
        <v>0</v>
      </c>
      <c r="DU203" s="336">
        <f t="shared" si="402"/>
        <v>0</v>
      </c>
      <c r="DV203" s="166"/>
      <c r="DW203" s="166"/>
      <c r="DX203" s="166"/>
      <c r="DY203" s="166"/>
      <c r="DZ203" s="166"/>
      <c r="EA203" s="166"/>
      <c r="EB203" s="166"/>
      <c r="EC203" s="166"/>
      <c r="ED203" s="166"/>
      <c r="EE203" s="166"/>
      <c r="EF203" s="166"/>
      <c r="EG203" s="166"/>
      <c r="EH203" s="166"/>
      <c r="EI203" s="166"/>
      <c r="EJ203" s="166"/>
      <c r="EK203" s="166"/>
      <c r="EL203" s="166"/>
      <c r="EM203" s="166"/>
      <c r="EN203" s="166"/>
      <c r="EO203" s="166"/>
      <c r="EP203" s="166"/>
      <c r="EQ203" s="166"/>
      <c r="ER203" s="166"/>
      <c r="ES203" s="166"/>
      <c r="ET203" s="166"/>
      <c r="EU203" s="166"/>
      <c r="EV203" s="166"/>
      <c r="EW203" s="166"/>
      <c r="EX203" s="166"/>
    </row>
    <row r="204" spans="1:154" s="28" customFormat="1" ht="15.75" customHeight="1" x14ac:dyDescent="0.25">
      <c r="A204" s="165">
        <f>'2.Data entry'!B202</f>
        <v>0</v>
      </c>
      <c r="B204" s="303" t="str">
        <f>'2.Data entry'!C202</f>
        <v xml:space="preserve">N. of bottles of water </v>
      </c>
      <c r="C204" s="165" t="str">
        <f>'2.Data entry'!E202</f>
        <v>n.</v>
      </c>
      <c r="D204" s="304">
        <f>'2.Data entry'!F202</f>
        <v>0</v>
      </c>
      <c r="E204" s="305" t="str">
        <f>'2.Data entry'!G202</f>
        <v>-</v>
      </c>
      <c r="F204" s="305" t="str">
        <f>'2.Data entry'!H202</f>
        <v>-</v>
      </c>
      <c r="G204" s="305" t="str">
        <f>'2.Data entry'!I202</f>
        <v>-</v>
      </c>
      <c r="H204" s="306"/>
      <c r="I204" s="348" t="s">
        <v>273</v>
      </c>
      <c r="J204" s="542">
        <v>0.2457</v>
      </c>
      <c r="K204" s="335"/>
      <c r="L204" s="331"/>
      <c r="M204" s="335"/>
      <c r="N204" s="335"/>
      <c r="O204" s="335"/>
      <c r="P204" s="331"/>
      <c r="Q204" s="315">
        <f>0.00003459*1.69</f>
        <v>5.84571E-5</v>
      </c>
      <c r="R204" s="315">
        <f>0.0007164*1.31</f>
        <v>9.3848399999999995E-4</v>
      </c>
      <c r="S204" s="315">
        <f>0.0003771*0.33</f>
        <v>1.2444300000000001E-4</v>
      </c>
      <c r="T204" s="335"/>
      <c r="U204" s="331"/>
      <c r="V204" s="331"/>
      <c r="W204" s="331"/>
      <c r="X204" s="331"/>
      <c r="Y204" s="331"/>
      <c r="Z204" s="332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166"/>
      <c r="AQ204" s="166"/>
      <c r="AR204" s="307"/>
      <c r="AS204" s="307"/>
      <c r="AT204" s="307"/>
      <c r="AU204" s="307"/>
      <c r="AV204" s="307"/>
      <c r="AW204" s="307"/>
      <c r="AX204" s="307"/>
      <c r="AY204" s="307"/>
      <c r="AZ204" s="307"/>
      <c r="BA204" s="307"/>
      <c r="BB204" s="307"/>
      <c r="BC204" s="307"/>
      <c r="BD204" s="307"/>
      <c r="BE204" s="307"/>
      <c r="BF204" s="307"/>
      <c r="BG204" s="166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166"/>
      <c r="BX204" s="262"/>
      <c r="BY204" s="336">
        <f t="shared" si="323"/>
        <v>0</v>
      </c>
      <c r="BZ204" s="336">
        <f t="shared" si="324"/>
        <v>0</v>
      </c>
      <c r="CA204" s="336">
        <f t="shared" si="325"/>
        <v>0</v>
      </c>
      <c r="CB204" s="336">
        <f t="shared" si="326"/>
        <v>0</v>
      </c>
      <c r="CC204" s="336">
        <f t="shared" si="327"/>
        <v>0</v>
      </c>
      <c r="CD204" s="336">
        <f t="shared" si="328"/>
        <v>0</v>
      </c>
      <c r="CE204" s="336">
        <f t="shared" si="329"/>
        <v>0</v>
      </c>
      <c r="CF204" s="336">
        <f t="shared" si="330"/>
        <v>0</v>
      </c>
      <c r="CG204" s="336">
        <f t="shared" si="331"/>
        <v>0</v>
      </c>
      <c r="CH204" s="336">
        <f t="shared" si="332"/>
        <v>0</v>
      </c>
      <c r="CI204" s="336">
        <f t="shared" si="333"/>
        <v>0</v>
      </c>
      <c r="CJ204" s="336">
        <f t="shared" si="334"/>
        <v>0</v>
      </c>
      <c r="CK204" s="336">
        <f t="shared" si="335"/>
        <v>0</v>
      </c>
      <c r="CL204" s="336">
        <f t="shared" si="336"/>
        <v>0</v>
      </c>
      <c r="CM204" s="336">
        <f t="shared" si="337"/>
        <v>0</v>
      </c>
      <c r="CN204" s="336"/>
      <c r="CO204" s="336"/>
      <c r="CP204" s="336"/>
      <c r="CQ204" s="336"/>
      <c r="CR204" s="336"/>
      <c r="CS204" s="336"/>
      <c r="CT204" s="336"/>
      <c r="CU204" s="336"/>
      <c r="CV204" s="336"/>
      <c r="CW204" s="336"/>
      <c r="CX204" s="336"/>
      <c r="CY204" s="336"/>
      <c r="CZ204" s="336"/>
      <c r="DA204" s="336"/>
      <c r="DB204" s="336"/>
      <c r="DC204" s="336"/>
      <c r="DD204" s="336"/>
      <c r="DE204" s="336"/>
      <c r="DF204" s="480"/>
      <c r="DG204" s="336">
        <f t="shared" si="388"/>
        <v>0</v>
      </c>
      <c r="DH204" s="336">
        <f t="shared" si="389"/>
        <v>0</v>
      </c>
      <c r="DI204" s="336">
        <f t="shared" si="390"/>
        <v>0</v>
      </c>
      <c r="DJ204" s="336">
        <f t="shared" si="391"/>
        <v>0</v>
      </c>
      <c r="DK204" s="336">
        <f t="shared" si="392"/>
        <v>0</v>
      </c>
      <c r="DL204" s="336">
        <f t="shared" si="393"/>
        <v>0</v>
      </c>
      <c r="DM204" s="336">
        <f t="shared" si="394"/>
        <v>0</v>
      </c>
      <c r="DN204" s="336">
        <f t="shared" si="395"/>
        <v>0</v>
      </c>
      <c r="DO204" s="336">
        <f t="shared" si="396"/>
        <v>0</v>
      </c>
      <c r="DP204" s="336">
        <f t="shared" si="397"/>
        <v>0</v>
      </c>
      <c r="DQ204" s="336">
        <f t="shared" si="398"/>
        <v>0</v>
      </c>
      <c r="DR204" s="336">
        <f t="shared" si="399"/>
        <v>0</v>
      </c>
      <c r="DS204" s="336">
        <f t="shared" si="400"/>
        <v>0</v>
      </c>
      <c r="DT204" s="336">
        <f t="shared" si="401"/>
        <v>0</v>
      </c>
      <c r="DU204" s="336">
        <f t="shared" si="402"/>
        <v>0</v>
      </c>
      <c r="DV204" s="166"/>
      <c r="DW204" s="166"/>
      <c r="DX204" s="166"/>
      <c r="DY204" s="166"/>
      <c r="DZ204" s="166"/>
      <c r="EA204" s="166"/>
      <c r="EB204" s="166"/>
      <c r="EC204" s="166"/>
      <c r="ED204" s="166"/>
      <c r="EE204" s="166"/>
      <c r="EF204" s="166"/>
      <c r="EG204" s="166"/>
      <c r="EH204" s="166"/>
      <c r="EI204" s="166"/>
      <c r="EJ204" s="166"/>
      <c r="EK204" s="166"/>
      <c r="EL204" s="166"/>
      <c r="EM204" s="166"/>
      <c r="EN204" s="166"/>
      <c r="EO204" s="166"/>
      <c r="EP204" s="166"/>
      <c r="EQ204" s="166"/>
      <c r="ER204" s="166"/>
      <c r="ES204" s="166"/>
      <c r="ET204" s="166"/>
      <c r="EU204" s="166"/>
      <c r="EV204" s="166"/>
      <c r="EW204" s="166"/>
      <c r="EX204" s="166"/>
    </row>
    <row r="205" spans="1:154" s="28" customFormat="1" ht="15.75" customHeight="1" x14ac:dyDescent="0.25">
      <c r="A205" s="165">
        <f>'2.Data entry'!B203</f>
        <v>0</v>
      </c>
      <c r="B205" s="303" t="str">
        <f>'2.Data entry'!C203</f>
        <v>N. of bottles of other drinks</v>
      </c>
      <c r="C205" s="165" t="str">
        <f>'2.Data entry'!E203</f>
        <v>n.</v>
      </c>
      <c r="D205" s="304">
        <f>'2.Data entry'!F203</f>
        <v>0</v>
      </c>
      <c r="E205" s="305" t="str">
        <f>'2.Data entry'!G203</f>
        <v>-</v>
      </c>
      <c r="F205" s="305" t="str">
        <f>'2.Data entry'!H203</f>
        <v>-</v>
      </c>
      <c r="G205" s="305" t="str">
        <f>'2.Data entry'!I203</f>
        <v>-</v>
      </c>
      <c r="H205" s="306"/>
      <c r="I205" s="348" t="s">
        <v>273</v>
      </c>
      <c r="J205" s="542">
        <v>0.2457</v>
      </c>
      <c r="K205" s="166"/>
      <c r="L205" s="166"/>
      <c r="M205" s="166"/>
      <c r="N205" s="166"/>
      <c r="O205" s="166"/>
      <c r="P205" s="166"/>
      <c r="Q205" s="315">
        <f>0.00003459*1.69</f>
        <v>5.84571E-5</v>
      </c>
      <c r="R205" s="315">
        <f>0.0007164*1.31</f>
        <v>9.3848399999999995E-4</v>
      </c>
      <c r="S205" s="315">
        <f>0.0003771*0.33</f>
        <v>1.2444300000000001E-4</v>
      </c>
      <c r="T205" s="166"/>
      <c r="U205" s="166"/>
      <c r="V205" s="166"/>
      <c r="W205" s="166"/>
      <c r="X205" s="166"/>
      <c r="Y205" s="166"/>
      <c r="Z205" s="262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335"/>
      <c r="AQ205" s="335"/>
      <c r="AR205" s="307"/>
      <c r="AS205" s="307"/>
      <c r="AT205" s="307"/>
      <c r="AU205" s="307"/>
      <c r="AV205" s="307"/>
      <c r="AW205" s="307"/>
      <c r="AX205" s="307"/>
      <c r="AY205" s="307"/>
      <c r="AZ205" s="307"/>
      <c r="BA205" s="307"/>
      <c r="BB205" s="307"/>
      <c r="BC205" s="307"/>
      <c r="BD205" s="307"/>
      <c r="BE205" s="307"/>
      <c r="BF205" s="307"/>
      <c r="BG205" s="335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335"/>
      <c r="BX205" s="346"/>
      <c r="BY205" s="336">
        <f t="shared" si="323"/>
        <v>0</v>
      </c>
      <c r="BZ205" s="336">
        <f t="shared" si="324"/>
        <v>0</v>
      </c>
      <c r="CA205" s="336">
        <f t="shared" si="325"/>
        <v>0</v>
      </c>
      <c r="CB205" s="336">
        <f t="shared" si="326"/>
        <v>0</v>
      </c>
      <c r="CC205" s="336">
        <f t="shared" si="327"/>
        <v>0</v>
      </c>
      <c r="CD205" s="336">
        <f t="shared" si="328"/>
        <v>0</v>
      </c>
      <c r="CE205" s="336">
        <f t="shared" si="329"/>
        <v>0</v>
      </c>
      <c r="CF205" s="336">
        <f t="shared" si="330"/>
        <v>0</v>
      </c>
      <c r="CG205" s="336">
        <f t="shared" si="331"/>
        <v>0</v>
      </c>
      <c r="CH205" s="336">
        <f t="shared" si="332"/>
        <v>0</v>
      </c>
      <c r="CI205" s="336">
        <f t="shared" si="333"/>
        <v>0</v>
      </c>
      <c r="CJ205" s="336">
        <f t="shared" si="334"/>
        <v>0</v>
      </c>
      <c r="CK205" s="336">
        <f t="shared" si="335"/>
        <v>0</v>
      </c>
      <c r="CL205" s="336">
        <f t="shared" si="336"/>
        <v>0</v>
      </c>
      <c r="CM205" s="336">
        <f t="shared" si="337"/>
        <v>0</v>
      </c>
      <c r="CN205" s="336"/>
      <c r="CO205" s="336"/>
      <c r="CP205" s="336"/>
      <c r="CQ205" s="336"/>
      <c r="CR205" s="336"/>
      <c r="CS205" s="336"/>
      <c r="CT205" s="336"/>
      <c r="CU205" s="336"/>
      <c r="CV205" s="336"/>
      <c r="CW205" s="336"/>
      <c r="CX205" s="336"/>
      <c r="CY205" s="336"/>
      <c r="CZ205" s="336"/>
      <c r="DA205" s="336"/>
      <c r="DB205" s="336"/>
      <c r="DC205" s="336"/>
      <c r="DD205" s="336"/>
      <c r="DE205" s="336"/>
      <c r="DF205" s="480"/>
      <c r="DG205" s="336">
        <f t="shared" si="388"/>
        <v>0</v>
      </c>
      <c r="DH205" s="336">
        <f t="shared" si="389"/>
        <v>0</v>
      </c>
      <c r="DI205" s="336">
        <f t="shared" si="390"/>
        <v>0</v>
      </c>
      <c r="DJ205" s="336">
        <f t="shared" si="391"/>
        <v>0</v>
      </c>
      <c r="DK205" s="336">
        <f t="shared" si="392"/>
        <v>0</v>
      </c>
      <c r="DL205" s="336">
        <f t="shared" si="393"/>
        <v>0</v>
      </c>
      <c r="DM205" s="336">
        <f t="shared" si="394"/>
        <v>0</v>
      </c>
      <c r="DN205" s="336">
        <f t="shared" si="395"/>
        <v>0</v>
      </c>
      <c r="DO205" s="336">
        <f t="shared" si="396"/>
        <v>0</v>
      </c>
      <c r="DP205" s="336">
        <f t="shared" si="397"/>
        <v>0</v>
      </c>
      <c r="DQ205" s="336">
        <f t="shared" si="398"/>
        <v>0</v>
      </c>
      <c r="DR205" s="336">
        <f t="shared" si="399"/>
        <v>0</v>
      </c>
      <c r="DS205" s="336">
        <f t="shared" si="400"/>
        <v>0</v>
      </c>
      <c r="DT205" s="336">
        <f t="shared" si="401"/>
        <v>0</v>
      </c>
      <c r="DU205" s="336">
        <f t="shared" si="402"/>
        <v>0</v>
      </c>
      <c r="DV205" s="166"/>
      <c r="DW205" s="166"/>
      <c r="DX205" s="166"/>
      <c r="DY205" s="166"/>
      <c r="DZ205" s="166"/>
      <c r="EA205" s="166"/>
      <c r="EB205" s="166"/>
      <c r="EC205" s="166"/>
      <c r="ED205" s="166"/>
      <c r="EE205" s="166"/>
      <c r="EF205" s="166"/>
      <c r="EG205" s="166"/>
      <c r="EH205" s="166"/>
      <c r="EI205" s="166"/>
      <c r="EJ205" s="166"/>
      <c r="EK205" s="166"/>
      <c r="EL205" s="166"/>
      <c r="EM205" s="166"/>
      <c r="EN205" s="166"/>
      <c r="EO205" s="166"/>
      <c r="EP205" s="166"/>
      <c r="EQ205" s="166"/>
      <c r="ER205" s="166"/>
      <c r="ES205" s="166"/>
      <c r="ET205" s="166"/>
      <c r="EU205" s="166"/>
      <c r="EV205" s="166"/>
      <c r="EW205" s="166"/>
      <c r="EX205" s="166"/>
    </row>
    <row r="206" spans="1:154" s="238" customFormat="1" ht="15.75" customHeight="1" x14ac:dyDescent="0.25">
      <c r="A206" s="165">
        <f>'2.Data entry'!B204</f>
        <v>0</v>
      </c>
      <c r="B206" s="303" t="str">
        <f>'2.Data entry'!C204</f>
        <v>N. TetraPak drinks</v>
      </c>
      <c r="C206" s="165" t="str">
        <f>'2.Data entry'!E204</f>
        <v>n.</v>
      </c>
      <c r="D206" s="304">
        <f>'2.Data entry'!F204</f>
        <v>0</v>
      </c>
      <c r="E206" s="305" t="str">
        <f>'2.Data entry'!G204</f>
        <v>-</v>
      </c>
      <c r="F206" s="305" t="str">
        <f>'2.Data entry'!H204</f>
        <v>-</v>
      </c>
      <c r="G206" s="305" t="str">
        <f>'2.Data entry'!I204</f>
        <v>-</v>
      </c>
      <c r="H206" s="347"/>
      <c r="I206" s="348" t="s">
        <v>273</v>
      </c>
      <c r="J206" s="542">
        <f>0.46/5</f>
        <v>9.1999999999999998E-2</v>
      </c>
      <c r="K206" s="242"/>
      <c r="L206" s="242"/>
      <c r="M206" s="242"/>
      <c r="N206" s="242"/>
      <c r="O206" s="242"/>
      <c r="P206" s="242"/>
      <c r="Q206" s="315">
        <f>0.0004/5*1.69</f>
        <v>1.3520000000000001E-4</v>
      </c>
      <c r="R206" s="315">
        <f>0.0016/5*1.31</f>
        <v>4.1920000000000005E-4</v>
      </c>
      <c r="S206" s="315">
        <f>0.0007/5*0.33</f>
        <v>4.6199999999999998E-5</v>
      </c>
      <c r="T206" s="242"/>
      <c r="U206" s="242"/>
      <c r="V206" s="242"/>
      <c r="W206" s="242"/>
      <c r="X206" s="242"/>
      <c r="Y206" s="242"/>
      <c r="Z206" s="348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166"/>
      <c r="AQ206" s="166"/>
      <c r="AR206" s="307"/>
      <c r="AS206" s="307"/>
      <c r="AT206" s="307"/>
      <c r="AU206" s="307"/>
      <c r="AV206" s="307"/>
      <c r="AW206" s="307"/>
      <c r="AX206" s="307"/>
      <c r="AY206" s="307"/>
      <c r="AZ206" s="307"/>
      <c r="BA206" s="307"/>
      <c r="BB206" s="307"/>
      <c r="BC206" s="307"/>
      <c r="BD206" s="307"/>
      <c r="BE206" s="307"/>
      <c r="BF206" s="307"/>
      <c r="BG206" s="166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166"/>
      <c r="BX206" s="262"/>
      <c r="BY206" s="336">
        <f t="shared" si="323"/>
        <v>0</v>
      </c>
      <c r="BZ206" s="336">
        <f t="shared" si="324"/>
        <v>0</v>
      </c>
      <c r="CA206" s="336">
        <f t="shared" si="325"/>
        <v>0</v>
      </c>
      <c r="CB206" s="336">
        <f t="shared" si="326"/>
        <v>0</v>
      </c>
      <c r="CC206" s="336">
        <f t="shared" si="327"/>
        <v>0</v>
      </c>
      <c r="CD206" s="336">
        <f t="shared" si="328"/>
        <v>0</v>
      </c>
      <c r="CE206" s="336">
        <f t="shared" si="329"/>
        <v>0</v>
      </c>
      <c r="CF206" s="336">
        <f t="shared" si="330"/>
        <v>0</v>
      </c>
      <c r="CG206" s="336">
        <f t="shared" si="331"/>
        <v>0</v>
      </c>
      <c r="CH206" s="336">
        <f t="shared" si="332"/>
        <v>0</v>
      </c>
      <c r="CI206" s="336">
        <f t="shared" si="333"/>
        <v>0</v>
      </c>
      <c r="CJ206" s="336">
        <f t="shared" si="334"/>
        <v>0</v>
      </c>
      <c r="CK206" s="336">
        <f t="shared" si="335"/>
        <v>0</v>
      </c>
      <c r="CL206" s="336">
        <f t="shared" si="336"/>
        <v>0</v>
      </c>
      <c r="CM206" s="336">
        <f t="shared" si="337"/>
        <v>0</v>
      </c>
      <c r="CN206" s="493"/>
      <c r="CO206" s="493"/>
      <c r="CP206" s="336"/>
      <c r="CQ206" s="336"/>
      <c r="CR206" s="336"/>
      <c r="CS206" s="336"/>
      <c r="CT206" s="336"/>
      <c r="CU206" s="336"/>
      <c r="CV206" s="336"/>
      <c r="CW206" s="336"/>
      <c r="CX206" s="336"/>
      <c r="CY206" s="336"/>
      <c r="CZ206" s="336"/>
      <c r="DA206" s="336"/>
      <c r="DB206" s="336"/>
      <c r="DC206" s="336"/>
      <c r="DD206" s="336"/>
      <c r="DE206" s="493"/>
      <c r="DF206" s="494"/>
      <c r="DG206" s="336">
        <f t="shared" si="388"/>
        <v>0</v>
      </c>
      <c r="DH206" s="336">
        <f t="shared" si="389"/>
        <v>0</v>
      </c>
      <c r="DI206" s="336">
        <f t="shared" si="390"/>
        <v>0</v>
      </c>
      <c r="DJ206" s="336">
        <f t="shared" si="391"/>
        <v>0</v>
      </c>
      <c r="DK206" s="336">
        <f t="shared" si="392"/>
        <v>0</v>
      </c>
      <c r="DL206" s="336">
        <f t="shared" si="393"/>
        <v>0</v>
      </c>
      <c r="DM206" s="336">
        <f t="shared" si="394"/>
        <v>0</v>
      </c>
      <c r="DN206" s="336">
        <f t="shared" si="395"/>
        <v>0</v>
      </c>
      <c r="DO206" s="336">
        <f t="shared" si="396"/>
        <v>0</v>
      </c>
      <c r="DP206" s="336">
        <f t="shared" si="397"/>
        <v>0</v>
      </c>
      <c r="DQ206" s="336">
        <f t="shared" si="398"/>
        <v>0</v>
      </c>
      <c r="DR206" s="336">
        <f t="shared" si="399"/>
        <v>0</v>
      </c>
      <c r="DS206" s="336">
        <f t="shared" si="400"/>
        <v>0</v>
      </c>
      <c r="DT206" s="336">
        <f t="shared" si="401"/>
        <v>0</v>
      </c>
      <c r="DU206" s="336">
        <f t="shared" si="402"/>
        <v>0</v>
      </c>
      <c r="DV206" s="242"/>
      <c r="DW206" s="242"/>
      <c r="DX206" s="242"/>
      <c r="DY206" s="242"/>
      <c r="DZ206" s="242"/>
      <c r="EA206" s="242"/>
      <c r="EB206" s="242"/>
      <c r="EC206" s="242"/>
      <c r="ED206" s="242"/>
      <c r="EE206" s="242"/>
      <c r="EF206" s="242"/>
      <c r="EG206" s="242"/>
      <c r="EH206" s="242"/>
      <c r="EI206" s="242"/>
      <c r="EJ206" s="242"/>
      <c r="EK206" s="242"/>
      <c r="EL206" s="242"/>
      <c r="EM206" s="242"/>
      <c r="EN206" s="242"/>
      <c r="EO206" s="242"/>
      <c r="EP206" s="242"/>
      <c r="EQ206" s="242"/>
      <c r="ER206" s="242"/>
      <c r="ES206" s="242"/>
      <c r="ET206" s="242"/>
      <c r="EU206" s="242"/>
      <c r="EV206" s="242"/>
      <c r="EW206" s="242"/>
      <c r="EX206" s="242"/>
    </row>
    <row r="207" spans="1:154" s="28" customFormat="1" ht="15.75" customHeight="1" x14ac:dyDescent="0.25">
      <c r="A207" s="165">
        <f>'2.Data entry'!B205</f>
        <v>0</v>
      </c>
      <c r="B207" s="303" t="str">
        <f>'2.Data entry'!C205</f>
        <v>Kg of fruit</v>
      </c>
      <c r="C207" s="165" t="str">
        <f>'2.Data entry'!E205</f>
        <v>kg</v>
      </c>
      <c r="D207" s="304">
        <f>'2.Data entry'!F205</f>
        <v>0</v>
      </c>
      <c r="E207" s="305" t="str">
        <f>'2.Data entry'!G205</f>
        <v>-</v>
      </c>
      <c r="F207" s="305" t="str">
        <f>'2.Data entry'!H205</f>
        <v>-</v>
      </c>
      <c r="G207" s="305" t="str">
        <f>'2.Data entry'!I205</f>
        <v>-</v>
      </c>
      <c r="H207" s="306"/>
      <c r="I207" s="348" t="s">
        <v>273</v>
      </c>
      <c r="J207" s="542">
        <v>0.16300000000000001</v>
      </c>
      <c r="K207" s="310"/>
      <c r="L207" s="310"/>
      <c r="M207" s="310"/>
      <c r="N207" s="310"/>
      <c r="O207" s="310"/>
      <c r="P207" s="310"/>
      <c r="Q207" s="315">
        <f>0.03*1.69</f>
        <v>5.0699999999999995E-2</v>
      </c>
      <c r="R207" s="315">
        <f>1.4*1.31</f>
        <v>1.8339999999999999</v>
      </c>
      <c r="S207" s="315">
        <f>0.48*0.33</f>
        <v>0.15840000000000001</v>
      </c>
      <c r="T207" s="310"/>
      <c r="U207" s="310"/>
      <c r="V207" s="310"/>
      <c r="W207" s="310"/>
      <c r="X207" s="310"/>
      <c r="Y207" s="310"/>
      <c r="Z207" s="311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166"/>
      <c r="AQ207" s="166"/>
      <c r="AR207" s="307"/>
      <c r="AS207" s="307"/>
      <c r="AT207" s="307"/>
      <c r="AU207" s="307"/>
      <c r="AV207" s="307"/>
      <c r="AW207" s="307"/>
      <c r="AX207" s="307"/>
      <c r="AY207" s="307"/>
      <c r="AZ207" s="307"/>
      <c r="BA207" s="307"/>
      <c r="BB207" s="307"/>
      <c r="BC207" s="307"/>
      <c r="BD207" s="307"/>
      <c r="BE207" s="307"/>
      <c r="BF207" s="307"/>
      <c r="BG207" s="166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166"/>
      <c r="BX207" s="262"/>
      <c r="BY207" s="336">
        <f t="shared" si="323"/>
        <v>0</v>
      </c>
      <c r="BZ207" s="336">
        <f t="shared" si="324"/>
        <v>0</v>
      </c>
      <c r="CA207" s="336">
        <f t="shared" si="325"/>
        <v>0</v>
      </c>
      <c r="CB207" s="336">
        <f t="shared" si="326"/>
        <v>0</v>
      </c>
      <c r="CC207" s="336">
        <f t="shared" si="327"/>
        <v>0</v>
      </c>
      <c r="CD207" s="336">
        <f t="shared" si="328"/>
        <v>0</v>
      </c>
      <c r="CE207" s="336">
        <f t="shared" si="329"/>
        <v>0</v>
      </c>
      <c r="CF207" s="336">
        <f t="shared" si="330"/>
        <v>0</v>
      </c>
      <c r="CG207" s="336">
        <f t="shared" si="331"/>
        <v>0</v>
      </c>
      <c r="CH207" s="336">
        <f t="shared" si="332"/>
        <v>0</v>
      </c>
      <c r="CI207" s="336">
        <f t="shared" si="333"/>
        <v>0</v>
      </c>
      <c r="CJ207" s="336">
        <f t="shared" si="334"/>
        <v>0</v>
      </c>
      <c r="CK207" s="336">
        <f t="shared" si="335"/>
        <v>0</v>
      </c>
      <c r="CL207" s="336">
        <f t="shared" si="336"/>
        <v>0</v>
      </c>
      <c r="CM207" s="336">
        <f t="shared" si="337"/>
        <v>0</v>
      </c>
      <c r="CN207" s="336"/>
      <c r="CO207" s="336"/>
      <c r="CP207" s="336"/>
      <c r="CQ207" s="336"/>
      <c r="CR207" s="336"/>
      <c r="CS207" s="336"/>
      <c r="CT207" s="336"/>
      <c r="CU207" s="336"/>
      <c r="CV207" s="336"/>
      <c r="CW207" s="336"/>
      <c r="CX207" s="336"/>
      <c r="CY207" s="336"/>
      <c r="CZ207" s="336"/>
      <c r="DA207" s="336"/>
      <c r="DB207" s="336"/>
      <c r="DC207" s="336"/>
      <c r="DD207" s="336"/>
      <c r="DE207" s="336"/>
      <c r="DF207" s="480"/>
      <c r="DG207" s="336">
        <f t="shared" si="388"/>
        <v>0</v>
      </c>
      <c r="DH207" s="336">
        <f t="shared" si="389"/>
        <v>0</v>
      </c>
      <c r="DI207" s="336">
        <f t="shared" si="390"/>
        <v>0</v>
      </c>
      <c r="DJ207" s="336">
        <f t="shared" si="391"/>
        <v>0</v>
      </c>
      <c r="DK207" s="336">
        <f t="shared" si="392"/>
        <v>0</v>
      </c>
      <c r="DL207" s="336">
        <f t="shared" si="393"/>
        <v>0</v>
      </c>
      <c r="DM207" s="336">
        <f t="shared" si="394"/>
        <v>0</v>
      </c>
      <c r="DN207" s="336">
        <f t="shared" si="395"/>
        <v>0</v>
      </c>
      <c r="DO207" s="336">
        <f t="shared" si="396"/>
        <v>0</v>
      </c>
      <c r="DP207" s="336">
        <f t="shared" si="397"/>
        <v>0</v>
      </c>
      <c r="DQ207" s="336">
        <f t="shared" si="398"/>
        <v>0</v>
      </c>
      <c r="DR207" s="336">
        <f t="shared" si="399"/>
        <v>0</v>
      </c>
      <c r="DS207" s="336">
        <f t="shared" si="400"/>
        <v>0</v>
      </c>
      <c r="DT207" s="336">
        <f t="shared" si="401"/>
        <v>0</v>
      </c>
      <c r="DU207" s="336">
        <f t="shared" si="402"/>
        <v>0</v>
      </c>
      <c r="DV207" s="166"/>
      <c r="DW207" s="166"/>
      <c r="DX207" s="166"/>
      <c r="DY207" s="166"/>
      <c r="DZ207" s="166"/>
      <c r="EA207" s="166"/>
      <c r="EB207" s="166"/>
      <c r="EC207" s="166"/>
      <c r="ED207" s="166"/>
      <c r="EE207" s="166"/>
      <c r="EF207" s="166"/>
      <c r="EG207" s="166"/>
      <c r="EH207" s="166"/>
      <c r="EI207" s="166"/>
      <c r="EJ207" s="166"/>
      <c r="EK207" s="166"/>
      <c r="EL207" s="166"/>
      <c r="EM207" s="166"/>
      <c r="EN207" s="166"/>
      <c r="EO207" s="166"/>
      <c r="EP207" s="166"/>
      <c r="EQ207" s="166"/>
      <c r="ER207" s="166"/>
      <c r="ES207" s="166"/>
      <c r="ET207" s="166"/>
      <c r="EU207" s="166"/>
      <c r="EV207" s="166"/>
      <c r="EW207" s="166"/>
      <c r="EX207" s="166"/>
    </row>
    <row r="208" spans="1:154" s="28" customFormat="1" ht="15.75" customHeight="1" thickBot="1" x14ac:dyDescent="0.3">
      <c r="A208" s="165">
        <f>'2.Data entry'!B206</f>
        <v>0</v>
      </c>
      <c r="B208" s="303">
        <f>'2.Data entry'!C206</f>
        <v>0</v>
      </c>
      <c r="C208" s="165">
        <f>'2.Data entry'!E206</f>
        <v>0</v>
      </c>
      <c r="D208" s="304">
        <f>'2.Data entry'!F206</f>
        <v>0</v>
      </c>
      <c r="E208" s="305">
        <f>'2.Data entry'!G206</f>
        <v>0</v>
      </c>
      <c r="F208" s="305">
        <f>'2.Data entry'!H206</f>
        <v>0</v>
      </c>
      <c r="G208" s="305">
        <f>'2.Data entry'!I206</f>
        <v>0</v>
      </c>
      <c r="H208" s="306"/>
      <c r="I208" s="262"/>
      <c r="J208" s="310"/>
      <c r="K208" s="310"/>
      <c r="L208" s="310"/>
      <c r="M208" s="310"/>
      <c r="N208" s="310"/>
      <c r="O208" s="310"/>
      <c r="P208" s="310"/>
      <c r="Q208" s="310"/>
      <c r="R208" s="310"/>
      <c r="S208" s="310"/>
      <c r="T208" s="310"/>
      <c r="U208" s="310"/>
      <c r="V208" s="310"/>
      <c r="W208" s="310"/>
      <c r="X208" s="310"/>
      <c r="Y208" s="310"/>
      <c r="Z208" s="311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166"/>
      <c r="AQ208" s="166"/>
      <c r="AR208" s="307"/>
      <c r="AS208" s="307"/>
      <c r="AT208" s="307"/>
      <c r="AU208" s="307"/>
      <c r="AV208" s="307"/>
      <c r="AW208" s="307"/>
      <c r="AX208" s="307"/>
      <c r="AY208" s="307"/>
      <c r="AZ208" s="307"/>
      <c r="BA208" s="307"/>
      <c r="BB208" s="307"/>
      <c r="BC208" s="307"/>
      <c r="BD208" s="307"/>
      <c r="BE208" s="307"/>
      <c r="BF208" s="307"/>
      <c r="BG208" s="166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166"/>
      <c r="BX208" s="262"/>
      <c r="BY208" s="336">
        <f t="shared" si="323"/>
        <v>0</v>
      </c>
      <c r="BZ208" s="336">
        <f t="shared" si="324"/>
        <v>0</v>
      </c>
      <c r="CA208" s="336">
        <f t="shared" si="325"/>
        <v>0</v>
      </c>
      <c r="CB208" s="336">
        <f t="shared" si="326"/>
        <v>0</v>
      </c>
      <c r="CC208" s="336">
        <f t="shared" si="327"/>
        <v>0</v>
      </c>
      <c r="CD208" s="336">
        <f t="shared" si="328"/>
        <v>0</v>
      </c>
      <c r="CE208" s="336">
        <f t="shared" si="329"/>
        <v>0</v>
      </c>
      <c r="CF208" s="336">
        <f t="shared" si="330"/>
        <v>0</v>
      </c>
      <c r="CG208" s="336">
        <f t="shared" si="331"/>
        <v>0</v>
      </c>
      <c r="CH208" s="336">
        <f t="shared" si="332"/>
        <v>0</v>
      </c>
      <c r="CI208" s="336">
        <f t="shared" si="333"/>
        <v>0</v>
      </c>
      <c r="CJ208" s="336">
        <f t="shared" si="334"/>
        <v>0</v>
      </c>
      <c r="CK208" s="336">
        <f t="shared" si="335"/>
        <v>0</v>
      </c>
      <c r="CL208" s="336">
        <f t="shared" si="336"/>
        <v>0</v>
      </c>
      <c r="CM208" s="336">
        <f t="shared" si="337"/>
        <v>0</v>
      </c>
      <c r="CN208" s="336"/>
      <c r="CO208" s="336"/>
      <c r="CP208" s="481">
        <f t="shared" ref="CP208:DD208" si="403">($E208*AR208)+($F208*BH208)+($G208*BY208)</f>
        <v>0</v>
      </c>
      <c r="CQ208" s="481">
        <f t="shared" si="403"/>
        <v>0</v>
      </c>
      <c r="CR208" s="481">
        <f t="shared" si="403"/>
        <v>0</v>
      </c>
      <c r="CS208" s="481">
        <f t="shared" si="403"/>
        <v>0</v>
      </c>
      <c r="CT208" s="481">
        <f t="shared" si="403"/>
        <v>0</v>
      </c>
      <c r="CU208" s="481">
        <f t="shared" si="403"/>
        <v>0</v>
      </c>
      <c r="CV208" s="481">
        <f t="shared" si="403"/>
        <v>0</v>
      </c>
      <c r="CW208" s="481">
        <f t="shared" si="403"/>
        <v>0</v>
      </c>
      <c r="CX208" s="481">
        <f t="shared" si="403"/>
        <v>0</v>
      </c>
      <c r="CY208" s="481">
        <f t="shared" si="403"/>
        <v>0</v>
      </c>
      <c r="CZ208" s="481">
        <f t="shared" si="403"/>
        <v>0</v>
      </c>
      <c r="DA208" s="481">
        <f t="shared" si="403"/>
        <v>0</v>
      </c>
      <c r="DB208" s="481">
        <f t="shared" si="403"/>
        <v>0</v>
      </c>
      <c r="DC208" s="481">
        <f t="shared" si="403"/>
        <v>0</v>
      </c>
      <c r="DD208" s="481">
        <f t="shared" si="403"/>
        <v>0</v>
      </c>
      <c r="DE208" s="336"/>
      <c r="DF208" s="480"/>
      <c r="DG208" s="336">
        <f t="shared" si="388"/>
        <v>0</v>
      </c>
      <c r="DH208" s="336">
        <f t="shared" si="389"/>
        <v>0</v>
      </c>
      <c r="DI208" s="336">
        <f t="shared" si="390"/>
        <v>0</v>
      </c>
      <c r="DJ208" s="336">
        <f t="shared" si="391"/>
        <v>0</v>
      </c>
      <c r="DK208" s="336">
        <f t="shared" si="392"/>
        <v>0</v>
      </c>
      <c r="DL208" s="336">
        <f t="shared" si="393"/>
        <v>0</v>
      </c>
      <c r="DM208" s="336">
        <f t="shared" si="394"/>
        <v>0</v>
      </c>
      <c r="DN208" s="336">
        <f t="shared" si="395"/>
        <v>0</v>
      </c>
      <c r="DO208" s="336">
        <f t="shared" si="396"/>
        <v>0</v>
      </c>
      <c r="DP208" s="336">
        <f t="shared" si="397"/>
        <v>0</v>
      </c>
      <c r="DQ208" s="336">
        <f t="shared" si="398"/>
        <v>0</v>
      </c>
      <c r="DR208" s="336">
        <f t="shared" si="399"/>
        <v>0</v>
      </c>
      <c r="DS208" s="336">
        <f t="shared" si="400"/>
        <v>0</v>
      </c>
      <c r="DT208" s="336">
        <f t="shared" si="401"/>
        <v>0</v>
      </c>
      <c r="DU208" s="336">
        <f t="shared" si="402"/>
        <v>0</v>
      </c>
      <c r="DV208" s="166"/>
      <c r="DW208" s="166"/>
      <c r="DX208" s="166"/>
      <c r="DY208" s="166"/>
      <c r="DZ208" s="166"/>
      <c r="EA208" s="166"/>
      <c r="EB208" s="166"/>
      <c r="EC208" s="166"/>
      <c r="ED208" s="166"/>
      <c r="EE208" s="166"/>
      <c r="EF208" s="166"/>
      <c r="EG208" s="166"/>
      <c r="EH208" s="166"/>
      <c r="EI208" s="166"/>
      <c r="EJ208" s="166"/>
      <c r="EK208" s="166"/>
      <c r="EL208" s="166"/>
      <c r="EM208" s="166"/>
      <c r="EN208" s="166"/>
      <c r="EO208" s="166"/>
      <c r="EP208" s="166"/>
      <c r="EQ208" s="166"/>
      <c r="ER208" s="166"/>
      <c r="ES208" s="166"/>
      <c r="ET208" s="166"/>
      <c r="EU208" s="166"/>
      <c r="EV208" s="166"/>
      <c r="EW208" s="166"/>
      <c r="EX208" s="166"/>
    </row>
    <row r="209" spans="1:154" s="276" customFormat="1" ht="15.75" customHeight="1" thickTop="1" x14ac:dyDescent="0.25">
      <c r="A209" s="362" t="str">
        <f>'2.Data entry'!B207</f>
        <v>22.</v>
      </c>
      <c r="B209" s="423" t="str">
        <f>'2.Data entry'!C207</f>
        <v>N. of automatic dispensing machines</v>
      </c>
      <c r="C209" s="362" t="str">
        <f>'2.Data entry'!E207</f>
        <v xml:space="preserve">n. </v>
      </c>
      <c r="D209" s="405">
        <f>'2.Data entry'!F207</f>
        <v>0</v>
      </c>
      <c r="E209" s="406" t="str">
        <f>'2.Data entry'!G207</f>
        <v>-</v>
      </c>
      <c r="F209" s="406" t="str">
        <f>'2.Data entry'!H207</f>
        <v>-</v>
      </c>
      <c r="G209" s="406" t="str">
        <f>'2.Data entry'!I207</f>
        <v>-</v>
      </c>
      <c r="H209" s="407"/>
      <c r="I209" s="277"/>
      <c r="J209" s="408"/>
      <c r="K209" s="408"/>
      <c r="L209" s="408"/>
      <c r="M209" s="408"/>
      <c r="N209" s="408"/>
      <c r="O209" s="408"/>
      <c r="P209" s="408"/>
      <c r="Q209" s="408"/>
      <c r="R209" s="408"/>
      <c r="S209" s="408"/>
      <c r="T209" s="408"/>
      <c r="U209" s="408"/>
      <c r="V209" s="408"/>
      <c r="W209" s="408"/>
      <c r="X209" s="408"/>
      <c r="Y209" s="408"/>
      <c r="Z209" s="409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3"/>
      <c r="BD209" s="403"/>
      <c r="BE209" s="403"/>
      <c r="BF209" s="403"/>
      <c r="BX209" s="277"/>
      <c r="BY209" s="483">
        <f t="shared" ref="BY209:BY235" si="404">(J209*$D209)</f>
        <v>0</v>
      </c>
      <c r="BZ209" s="483">
        <f t="shared" ref="BZ209:BZ235" si="405">(K209*$D209)</f>
        <v>0</v>
      </c>
      <c r="CA209" s="483">
        <f t="shared" ref="CA209:CA235" si="406">(L209*$D209)</f>
        <v>0</v>
      </c>
      <c r="CB209" s="483">
        <f t="shared" ref="CB209:CB235" si="407">(M209*$D209)</f>
        <v>0</v>
      </c>
      <c r="CC209" s="483">
        <f t="shared" ref="CC209:CC235" si="408">(N209*$D209)</f>
        <v>0</v>
      </c>
      <c r="CD209" s="483">
        <f t="shared" ref="CD209:CD235" si="409">(O209*$D209)</f>
        <v>0</v>
      </c>
      <c r="CE209" s="483">
        <f t="shared" ref="CE209:CE235" si="410">(P209*$D209)</f>
        <v>0</v>
      </c>
      <c r="CF209" s="483">
        <f t="shared" ref="CF209:CF235" si="411">(Q209*$D209)</f>
        <v>0</v>
      </c>
      <c r="CG209" s="483">
        <f t="shared" ref="CG209:CG235" si="412">(R209*$D209)</f>
        <v>0</v>
      </c>
      <c r="CH209" s="483">
        <f t="shared" ref="CH209:CH235" si="413">(S209*$D209)</f>
        <v>0</v>
      </c>
      <c r="CI209" s="483">
        <f t="shared" ref="CI209:CI235" si="414">(T209*$D209)</f>
        <v>0</v>
      </c>
      <c r="CJ209" s="483">
        <f t="shared" ref="CJ209:CJ235" si="415">(U209*$D209)</f>
        <v>0</v>
      </c>
      <c r="CK209" s="483">
        <f t="shared" ref="CK209:CK235" si="416">(V209*$D209)</f>
        <v>0</v>
      </c>
      <c r="CL209" s="483">
        <f t="shared" ref="CL209:CL235" si="417">(W209*$D209)</f>
        <v>0</v>
      </c>
      <c r="CM209" s="483">
        <f t="shared" ref="CM209:CM235" si="418">(X209*$D209)</f>
        <v>0</v>
      </c>
      <c r="CN209" s="483"/>
      <c r="CO209" s="483"/>
      <c r="CP209" s="336"/>
      <c r="CQ209" s="336"/>
      <c r="CR209" s="336"/>
      <c r="CS209" s="336"/>
      <c r="CT209" s="336"/>
      <c r="CU209" s="336"/>
      <c r="CV209" s="336"/>
      <c r="CW209" s="336"/>
      <c r="CX209" s="336"/>
      <c r="CY209" s="336"/>
      <c r="CZ209" s="336"/>
      <c r="DA209" s="336"/>
      <c r="DB209" s="336"/>
      <c r="DC209" s="336"/>
      <c r="DD209" s="336"/>
      <c r="DE209" s="483"/>
      <c r="DF209" s="484"/>
      <c r="DG209" s="483">
        <f>BY209</f>
        <v>0</v>
      </c>
      <c r="DH209" s="483">
        <f t="shared" si="389"/>
        <v>0</v>
      </c>
      <c r="DI209" s="483">
        <f t="shared" si="390"/>
        <v>0</v>
      </c>
      <c r="DJ209" s="483">
        <f t="shared" si="391"/>
        <v>0</v>
      </c>
      <c r="DK209" s="483">
        <f t="shared" si="392"/>
        <v>0</v>
      </c>
      <c r="DL209" s="483">
        <f t="shared" si="393"/>
        <v>0</v>
      </c>
      <c r="DM209" s="483">
        <f t="shared" si="394"/>
        <v>0</v>
      </c>
      <c r="DN209" s="483">
        <f t="shared" si="395"/>
        <v>0</v>
      </c>
      <c r="DO209" s="483">
        <f t="shared" si="396"/>
        <v>0</v>
      </c>
      <c r="DP209" s="483">
        <f t="shared" si="397"/>
        <v>0</v>
      </c>
      <c r="DQ209" s="483">
        <f t="shared" si="398"/>
        <v>0</v>
      </c>
      <c r="DR209" s="483">
        <f t="shared" si="399"/>
        <v>0</v>
      </c>
      <c r="DS209" s="483">
        <f t="shared" si="400"/>
        <v>0</v>
      </c>
      <c r="DT209" s="483">
        <f t="shared" si="401"/>
        <v>0</v>
      </c>
      <c r="DU209" s="483">
        <f t="shared" si="402"/>
        <v>0</v>
      </c>
    </row>
    <row r="210" spans="1:154" s="28" customFormat="1" ht="15.75" customHeight="1" x14ac:dyDescent="0.25">
      <c r="A210" s="165">
        <f>'2.Data entry'!B208</f>
        <v>0</v>
      </c>
      <c r="B210" s="303" t="str">
        <f>'2.Data entry'!C208</f>
        <v>N. of coffees</v>
      </c>
      <c r="C210" s="165" t="str">
        <f>'2.Data entry'!E208</f>
        <v>n.</v>
      </c>
      <c r="D210" s="304">
        <f>'2.Data entry'!F208</f>
        <v>0</v>
      </c>
      <c r="E210" s="305" t="str">
        <f>'2.Data entry'!G208</f>
        <v>-</v>
      </c>
      <c r="F210" s="305" t="str">
        <f>'2.Data entry'!H208</f>
        <v>-</v>
      </c>
      <c r="G210" s="305" t="str">
        <f>'2.Data entry'!I208</f>
        <v>-</v>
      </c>
      <c r="H210" s="306"/>
      <c r="I210" s="348" t="s">
        <v>351</v>
      </c>
      <c r="J210" s="542">
        <f>(69+92)/2/1000</f>
        <v>8.0500000000000002E-2</v>
      </c>
      <c r="K210" s="310"/>
      <c r="L210" s="310"/>
      <c r="M210" s="310"/>
      <c r="N210" s="310"/>
      <c r="O210" s="310"/>
      <c r="P210" s="310"/>
      <c r="Q210" s="310"/>
      <c r="R210" s="310"/>
      <c r="S210" s="310"/>
      <c r="T210" s="310"/>
      <c r="U210" s="310"/>
      <c r="V210" s="310"/>
      <c r="W210" s="310"/>
      <c r="X210" s="310"/>
      <c r="Y210" s="310"/>
      <c r="Z210" s="311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166"/>
      <c r="AQ210" s="166"/>
      <c r="AR210" s="307"/>
      <c r="AS210" s="307"/>
      <c r="AT210" s="307"/>
      <c r="AU210" s="307"/>
      <c r="AV210" s="307"/>
      <c r="AW210" s="307"/>
      <c r="AX210" s="307"/>
      <c r="AY210" s="307"/>
      <c r="AZ210" s="307"/>
      <c r="BA210" s="307"/>
      <c r="BB210" s="307"/>
      <c r="BC210" s="307"/>
      <c r="BD210" s="307"/>
      <c r="BE210" s="307"/>
      <c r="BF210" s="307"/>
      <c r="BG210" s="166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166"/>
      <c r="BX210" s="262"/>
      <c r="BY210" s="336">
        <f t="shared" si="404"/>
        <v>0</v>
      </c>
      <c r="BZ210" s="336">
        <f t="shared" si="405"/>
        <v>0</v>
      </c>
      <c r="CA210" s="336">
        <f t="shared" si="406"/>
        <v>0</v>
      </c>
      <c r="CB210" s="336">
        <f t="shared" si="407"/>
        <v>0</v>
      </c>
      <c r="CC210" s="336">
        <f t="shared" si="408"/>
        <v>0</v>
      </c>
      <c r="CD210" s="336">
        <f t="shared" si="409"/>
        <v>0</v>
      </c>
      <c r="CE210" s="336">
        <f t="shared" si="410"/>
        <v>0</v>
      </c>
      <c r="CF210" s="336">
        <f t="shared" si="411"/>
        <v>0</v>
      </c>
      <c r="CG210" s="336">
        <f t="shared" si="412"/>
        <v>0</v>
      </c>
      <c r="CH210" s="336">
        <f t="shared" si="413"/>
        <v>0</v>
      </c>
      <c r="CI210" s="336">
        <f t="shared" si="414"/>
        <v>0</v>
      </c>
      <c r="CJ210" s="336">
        <f t="shared" si="415"/>
        <v>0</v>
      </c>
      <c r="CK210" s="336">
        <f t="shared" si="416"/>
        <v>0</v>
      </c>
      <c r="CL210" s="336">
        <f t="shared" si="417"/>
        <v>0</v>
      </c>
      <c r="CM210" s="336">
        <f t="shared" si="418"/>
        <v>0</v>
      </c>
      <c r="CN210" s="336"/>
      <c r="CO210" s="336"/>
      <c r="CP210" s="336"/>
      <c r="CQ210" s="336"/>
      <c r="CR210" s="336"/>
      <c r="CS210" s="336"/>
      <c r="CT210" s="336"/>
      <c r="CU210" s="336"/>
      <c r="CV210" s="336"/>
      <c r="CW210" s="336"/>
      <c r="CX210" s="336"/>
      <c r="CY210" s="336"/>
      <c r="CZ210" s="336"/>
      <c r="DA210" s="336"/>
      <c r="DB210" s="336"/>
      <c r="DC210" s="336"/>
      <c r="DD210" s="336"/>
      <c r="DE210" s="336"/>
      <c r="DF210" s="480"/>
      <c r="DG210" s="336">
        <f>BY210</f>
        <v>0</v>
      </c>
      <c r="DH210" s="336">
        <f t="shared" si="389"/>
        <v>0</v>
      </c>
      <c r="DI210" s="336">
        <f t="shared" si="390"/>
        <v>0</v>
      </c>
      <c r="DJ210" s="336">
        <f t="shared" si="391"/>
        <v>0</v>
      </c>
      <c r="DK210" s="336">
        <f t="shared" si="392"/>
        <v>0</v>
      </c>
      <c r="DL210" s="336">
        <f t="shared" si="393"/>
        <v>0</v>
      </c>
      <c r="DM210" s="336">
        <f t="shared" si="394"/>
        <v>0</v>
      </c>
      <c r="DN210" s="336">
        <f t="shared" si="395"/>
        <v>0</v>
      </c>
      <c r="DO210" s="336">
        <f t="shared" si="396"/>
        <v>0</v>
      </c>
      <c r="DP210" s="336">
        <f t="shared" si="397"/>
        <v>0</v>
      </c>
      <c r="DQ210" s="336">
        <f t="shared" si="398"/>
        <v>0</v>
      </c>
      <c r="DR210" s="336">
        <f t="shared" si="399"/>
        <v>0</v>
      </c>
      <c r="DS210" s="336">
        <f t="shared" si="400"/>
        <v>0</v>
      </c>
      <c r="DT210" s="336">
        <f t="shared" si="401"/>
        <v>0</v>
      </c>
      <c r="DU210" s="336">
        <f t="shared" si="402"/>
        <v>0</v>
      </c>
      <c r="DV210" s="166"/>
      <c r="DW210" s="166"/>
      <c r="DX210" s="166"/>
      <c r="DY210" s="166"/>
      <c r="DZ210" s="166"/>
      <c r="EA210" s="166"/>
      <c r="EB210" s="166"/>
      <c r="EC210" s="166"/>
      <c r="ED210" s="166"/>
      <c r="EE210" s="166"/>
      <c r="EF210" s="166"/>
      <c r="EG210" s="166"/>
      <c r="EH210" s="166"/>
      <c r="EI210" s="166"/>
      <c r="EJ210" s="166"/>
      <c r="EK210" s="166"/>
      <c r="EL210" s="166"/>
      <c r="EM210" s="166"/>
      <c r="EN210" s="166"/>
      <c r="EO210" s="166"/>
      <c r="EP210" s="166"/>
      <c r="EQ210" s="166"/>
      <c r="ER210" s="166"/>
      <c r="ES210" s="166"/>
      <c r="ET210" s="166"/>
      <c r="EU210" s="166"/>
      <c r="EV210" s="166"/>
      <c r="EW210" s="166"/>
      <c r="EX210" s="166"/>
    </row>
    <row r="211" spans="1:154" s="28" customFormat="1" ht="15.75" customHeight="1" x14ac:dyDescent="0.25">
      <c r="A211" s="165">
        <f>'2.Data entry'!B209</f>
        <v>0</v>
      </c>
      <c r="B211" s="303" t="str">
        <f>'2.Data entry'!C209</f>
        <v>N. of other hot beverages</v>
      </c>
      <c r="C211" s="165" t="str">
        <f>'2.Data entry'!E209</f>
        <v>n.</v>
      </c>
      <c r="D211" s="304">
        <f>'2.Data entry'!F209</f>
        <v>0</v>
      </c>
      <c r="E211" s="305" t="str">
        <f>'2.Data entry'!G209</f>
        <v>-</v>
      </c>
      <c r="F211" s="305" t="str">
        <f>'2.Data entry'!H209</f>
        <v>-</v>
      </c>
      <c r="G211" s="305" t="str">
        <f>'2.Data entry'!I209</f>
        <v>-</v>
      </c>
      <c r="H211" s="306"/>
      <c r="I211" s="348" t="s">
        <v>351</v>
      </c>
      <c r="J211" s="542">
        <f>(69+92)/2/1000</f>
        <v>8.0500000000000002E-2</v>
      </c>
      <c r="K211" s="310"/>
      <c r="L211" s="310"/>
      <c r="M211" s="310"/>
      <c r="N211" s="310"/>
      <c r="O211" s="310"/>
      <c r="P211" s="310"/>
      <c r="Q211" s="310"/>
      <c r="R211" s="310"/>
      <c r="S211" s="310"/>
      <c r="T211" s="310"/>
      <c r="U211" s="310"/>
      <c r="V211" s="310"/>
      <c r="W211" s="310"/>
      <c r="X211" s="310"/>
      <c r="Y211" s="310"/>
      <c r="Z211" s="311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166"/>
      <c r="AQ211" s="166"/>
      <c r="AR211" s="307"/>
      <c r="AS211" s="307"/>
      <c r="AT211" s="307"/>
      <c r="AU211" s="307"/>
      <c r="AV211" s="307"/>
      <c r="AW211" s="307"/>
      <c r="AX211" s="307"/>
      <c r="AY211" s="307"/>
      <c r="AZ211" s="307"/>
      <c r="BA211" s="307"/>
      <c r="BB211" s="307"/>
      <c r="BC211" s="307"/>
      <c r="BD211" s="307"/>
      <c r="BE211" s="307"/>
      <c r="BF211" s="307"/>
      <c r="BG211" s="166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166"/>
      <c r="BX211" s="262"/>
      <c r="BY211" s="336">
        <f t="shared" si="404"/>
        <v>0</v>
      </c>
      <c r="BZ211" s="336">
        <f t="shared" si="405"/>
        <v>0</v>
      </c>
      <c r="CA211" s="336">
        <f t="shared" si="406"/>
        <v>0</v>
      </c>
      <c r="CB211" s="336">
        <f t="shared" si="407"/>
        <v>0</v>
      </c>
      <c r="CC211" s="336">
        <f t="shared" si="408"/>
        <v>0</v>
      </c>
      <c r="CD211" s="336">
        <f t="shared" si="409"/>
        <v>0</v>
      </c>
      <c r="CE211" s="336">
        <f t="shared" si="410"/>
        <v>0</v>
      </c>
      <c r="CF211" s="336">
        <f t="shared" si="411"/>
        <v>0</v>
      </c>
      <c r="CG211" s="336">
        <f t="shared" si="412"/>
        <v>0</v>
      </c>
      <c r="CH211" s="336">
        <f t="shared" si="413"/>
        <v>0</v>
      </c>
      <c r="CI211" s="336">
        <f t="shared" si="414"/>
        <v>0</v>
      </c>
      <c r="CJ211" s="336">
        <f t="shared" si="415"/>
        <v>0</v>
      </c>
      <c r="CK211" s="336">
        <f t="shared" si="416"/>
        <v>0</v>
      </c>
      <c r="CL211" s="336">
        <f t="shared" si="417"/>
        <v>0</v>
      </c>
      <c r="CM211" s="336">
        <f t="shared" si="418"/>
        <v>0</v>
      </c>
      <c r="CN211" s="336"/>
      <c r="CO211" s="336"/>
      <c r="CP211" s="336"/>
      <c r="CQ211" s="336"/>
      <c r="CR211" s="336"/>
      <c r="CS211" s="336"/>
      <c r="CT211" s="336"/>
      <c r="CU211" s="336"/>
      <c r="CV211" s="336"/>
      <c r="CW211" s="336"/>
      <c r="CX211" s="336"/>
      <c r="CY211" s="336"/>
      <c r="CZ211" s="336"/>
      <c r="DA211" s="336"/>
      <c r="DB211" s="336"/>
      <c r="DC211" s="336"/>
      <c r="DD211" s="336"/>
      <c r="DE211" s="336"/>
      <c r="DF211" s="480"/>
      <c r="DG211" s="336">
        <f t="shared" ref="DG211:DG220" si="419">BY211</f>
        <v>0</v>
      </c>
      <c r="DH211" s="336">
        <f t="shared" ref="DH211:DH220" si="420">BZ211</f>
        <v>0</v>
      </c>
      <c r="DI211" s="336">
        <f t="shared" ref="DI211:DI220" si="421">CA211</f>
        <v>0</v>
      </c>
      <c r="DJ211" s="336">
        <f t="shared" ref="DJ211:DJ220" si="422">CB211</f>
        <v>0</v>
      </c>
      <c r="DK211" s="336">
        <f t="shared" ref="DK211:DK220" si="423">CC211</f>
        <v>0</v>
      </c>
      <c r="DL211" s="336">
        <f t="shared" ref="DL211:DL220" si="424">CD211</f>
        <v>0</v>
      </c>
      <c r="DM211" s="336">
        <f t="shared" ref="DM211:DM220" si="425">CE211</f>
        <v>0</v>
      </c>
      <c r="DN211" s="336">
        <f t="shared" ref="DN211:DN220" si="426">CF211</f>
        <v>0</v>
      </c>
      <c r="DO211" s="336">
        <f t="shared" ref="DO211:DO220" si="427">CG211</f>
        <v>0</v>
      </c>
      <c r="DP211" s="336">
        <f t="shared" ref="DP211:DP220" si="428">CH211</f>
        <v>0</v>
      </c>
      <c r="DQ211" s="336">
        <f t="shared" ref="DQ211:DQ220" si="429">CI211</f>
        <v>0</v>
      </c>
      <c r="DR211" s="336">
        <f t="shared" ref="DR211:DR220" si="430">CJ211</f>
        <v>0</v>
      </c>
      <c r="DS211" s="336">
        <f t="shared" ref="DS211:DS220" si="431">CK211</f>
        <v>0</v>
      </c>
      <c r="DT211" s="336">
        <f t="shared" ref="DT211:DT220" si="432">CL211</f>
        <v>0</v>
      </c>
      <c r="DU211" s="336">
        <f t="shared" ref="DU211:DU220" si="433">CM211</f>
        <v>0</v>
      </c>
      <c r="DV211" s="166"/>
      <c r="DW211" s="166"/>
      <c r="DX211" s="166"/>
      <c r="DY211" s="166"/>
      <c r="DZ211" s="166"/>
      <c r="EA211" s="166"/>
      <c r="EB211" s="166"/>
      <c r="EC211" s="166"/>
      <c r="ED211" s="166"/>
      <c r="EE211" s="166"/>
      <c r="EF211" s="166"/>
      <c r="EG211" s="166"/>
      <c r="EH211" s="166"/>
      <c r="EI211" s="166"/>
      <c r="EJ211" s="166"/>
      <c r="EK211" s="166"/>
      <c r="EL211" s="166"/>
      <c r="EM211" s="166"/>
      <c r="EN211" s="166"/>
      <c r="EO211" s="166"/>
      <c r="EP211" s="166"/>
      <c r="EQ211" s="166"/>
      <c r="ER211" s="166"/>
      <c r="ES211" s="166"/>
      <c r="ET211" s="166"/>
      <c r="EU211" s="166"/>
      <c r="EV211" s="166"/>
      <c r="EW211" s="166"/>
      <c r="EX211" s="166"/>
    </row>
    <row r="212" spans="1:154" s="28" customFormat="1" ht="15.75" customHeight="1" x14ac:dyDescent="0.25">
      <c r="A212" s="165">
        <f>'2.Data entry'!B210</f>
        <v>0</v>
      </c>
      <c r="B212" s="303" t="str">
        <f>'2.Data entry'!C210</f>
        <v xml:space="preserve">N. of salted snacks </v>
      </c>
      <c r="C212" s="165" t="str">
        <f>'2.Data entry'!E210</f>
        <v>n.</v>
      </c>
      <c r="D212" s="304">
        <f>'2.Data entry'!F210</f>
        <v>0</v>
      </c>
      <c r="E212" s="305" t="str">
        <f>'2.Data entry'!G210</f>
        <v>-</v>
      </c>
      <c r="F212" s="305" t="str">
        <f>'2.Data entry'!H210</f>
        <v>-</v>
      </c>
      <c r="G212" s="305" t="str">
        <f>'2.Data entry'!I210</f>
        <v>-</v>
      </c>
      <c r="H212" s="306"/>
      <c r="I212" s="348" t="s">
        <v>273</v>
      </c>
      <c r="J212" s="315">
        <f>1396/1000*0.03</f>
        <v>4.1879999999999994E-2</v>
      </c>
      <c r="K212" s="310"/>
      <c r="L212" s="310"/>
      <c r="M212" s="310"/>
      <c r="N212" s="310"/>
      <c r="O212" s="310"/>
      <c r="P212" s="310"/>
      <c r="Q212" s="315">
        <f>(0.76/1000*0.03)*1.69</f>
        <v>3.8532000000000003E-5</v>
      </c>
      <c r="R212" s="315">
        <f>(4.82/1000*0.03)*1.31</f>
        <v>1.8942600000000003E-4</v>
      </c>
      <c r="S212" s="315">
        <f>(6.22/1000*0.03)*0.33</f>
        <v>6.1577999999999999E-5</v>
      </c>
      <c r="T212" s="310"/>
      <c r="U212" s="310"/>
      <c r="V212" s="310"/>
      <c r="W212" s="310"/>
      <c r="X212" s="310"/>
      <c r="Y212" s="310"/>
      <c r="Z212" s="311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166"/>
      <c r="AQ212" s="166"/>
      <c r="AR212" s="307"/>
      <c r="AS212" s="307"/>
      <c r="AT212" s="307"/>
      <c r="AU212" s="307"/>
      <c r="AV212" s="307"/>
      <c r="AW212" s="307"/>
      <c r="AX212" s="307"/>
      <c r="AY212" s="307"/>
      <c r="AZ212" s="307"/>
      <c r="BA212" s="307"/>
      <c r="BB212" s="307"/>
      <c r="BC212" s="307"/>
      <c r="BD212" s="307"/>
      <c r="BE212" s="307"/>
      <c r="BF212" s="307"/>
      <c r="BG212" s="166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166"/>
      <c r="BX212" s="262"/>
      <c r="BY212" s="336">
        <f t="shared" si="404"/>
        <v>0</v>
      </c>
      <c r="BZ212" s="336">
        <f t="shared" si="405"/>
        <v>0</v>
      </c>
      <c r="CA212" s="336">
        <f t="shared" si="406"/>
        <v>0</v>
      </c>
      <c r="CB212" s="336">
        <f t="shared" si="407"/>
        <v>0</v>
      </c>
      <c r="CC212" s="336">
        <f t="shared" si="408"/>
        <v>0</v>
      </c>
      <c r="CD212" s="336">
        <f t="shared" si="409"/>
        <v>0</v>
      </c>
      <c r="CE212" s="336">
        <f t="shared" si="410"/>
        <v>0</v>
      </c>
      <c r="CF212" s="336">
        <f t="shared" si="411"/>
        <v>0</v>
      </c>
      <c r="CG212" s="336">
        <f t="shared" si="412"/>
        <v>0</v>
      </c>
      <c r="CH212" s="336">
        <f t="shared" si="413"/>
        <v>0</v>
      </c>
      <c r="CI212" s="336">
        <f t="shared" si="414"/>
        <v>0</v>
      </c>
      <c r="CJ212" s="336">
        <f t="shared" si="415"/>
        <v>0</v>
      </c>
      <c r="CK212" s="336">
        <f t="shared" si="416"/>
        <v>0</v>
      </c>
      <c r="CL212" s="336">
        <f t="shared" si="417"/>
        <v>0</v>
      </c>
      <c r="CM212" s="336">
        <f t="shared" si="418"/>
        <v>0</v>
      </c>
      <c r="CN212" s="336"/>
      <c r="CO212" s="336"/>
      <c r="CP212" s="336"/>
      <c r="CQ212" s="336"/>
      <c r="CR212" s="336"/>
      <c r="CS212" s="336"/>
      <c r="CT212" s="336"/>
      <c r="CU212" s="336"/>
      <c r="CV212" s="336"/>
      <c r="CW212" s="336"/>
      <c r="CX212" s="336"/>
      <c r="CY212" s="336"/>
      <c r="CZ212" s="336"/>
      <c r="DA212" s="336"/>
      <c r="DB212" s="336"/>
      <c r="DC212" s="336"/>
      <c r="DD212" s="336"/>
      <c r="DE212" s="336"/>
      <c r="DF212" s="480"/>
      <c r="DG212" s="336">
        <f t="shared" si="419"/>
        <v>0</v>
      </c>
      <c r="DH212" s="336">
        <f t="shared" si="420"/>
        <v>0</v>
      </c>
      <c r="DI212" s="336">
        <f t="shared" si="421"/>
        <v>0</v>
      </c>
      <c r="DJ212" s="336">
        <f t="shared" si="422"/>
        <v>0</v>
      </c>
      <c r="DK212" s="336">
        <f t="shared" si="423"/>
        <v>0</v>
      </c>
      <c r="DL212" s="336">
        <f t="shared" si="424"/>
        <v>0</v>
      </c>
      <c r="DM212" s="336">
        <f t="shared" si="425"/>
        <v>0</v>
      </c>
      <c r="DN212" s="336">
        <f t="shared" si="426"/>
        <v>0</v>
      </c>
      <c r="DO212" s="336">
        <f t="shared" si="427"/>
        <v>0</v>
      </c>
      <c r="DP212" s="336">
        <f t="shared" si="428"/>
        <v>0</v>
      </c>
      <c r="DQ212" s="336">
        <f t="shared" si="429"/>
        <v>0</v>
      </c>
      <c r="DR212" s="336">
        <f t="shared" si="430"/>
        <v>0</v>
      </c>
      <c r="DS212" s="336">
        <f t="shared" si="431"/>
        <v>0</v>
      </c>
      <c r="DT212" s="336">
        <f t="shared" si="432"/>
        <v>0</v>
      </c>
      <c r="DU212" s="336">
        <f t="shared" si="433"/>
        <v>0</v>
      </c>
      <c r="DV212" s="166"/>
      <c r="DW212" s="166"/>
      <c r="DX212" s="166"/>
      <c r="DY212" s="166"/>
      <c r="DZ212" s="166"/>
      <c r="EA212" s="166"/>
      <c r="EB212" s="166"/>
      <c r="EC212" s="166"/>
      <c r="ED212" s="166"/>
      <c r="EE212" s="166"/>
      <c r="EF212" s="166"/>
      <c r="EG212" s="166"/>
      <c r="EH212" s="166"/>
      <c r="EI212" s="166"/>
      <c r="EJ212" s="166"/>
      <c r="EK212" s="166"/>
      <c r="EL212" s="166"/>
      <c r="EM212" s="166"/>
      <c r="EN212" s="166"/>
      <c r="EO212" s="166"/>
      <c r="EP212" s="166"/>
      <c r="EQ212" s="166"/>
      <c r="ER212" s="166"/>
      <c r="ES212" s="166"/>
      <c r="ET212" s="166"/>
      <c r="EU212" s="166"/>
      <c r="EV212" s="166"/>
      <c r="EW212" s="166"/>
      <c r="EX212" s="166"/>
    </row>
    <row r="213" spans="1:154" s="28" customFormat="1" ht="15.75" customHeight="1" x14ac:dyDescent="0.25">
      <c r="A213" s="165">
        <f>'2.Data entry'!B211</f>
        <v>0</v>
      </c>
      <c r="B213" s="303" t="str">
        <f>'2.Data entry'!C211</f>
        <v xml:space="preserve">N. of sweet snacks </v>
      </c>
      <c r="C213" s="165" t="str">
        <f>'2.Data entry'!E211</f>
        <v>n.</v>
      </c>
      <c r="D213" s="304">
        <f>'2.Data entry'!F211</f>
        <v>0</v>
      </c>
      <c r="E213" s="305" t="str">
        <f>'2.Data entry'!G211</f>
        <v>-</v>
      </c>
      <c r="F213" s="305" t="str">
        <f>'2.Data entry'!H211</f>
        <v>-</v>
      </c>
      <c r="G213" s="305" t="str">
        <f>'2.Data entry'!I211</f>
        <v>-</v>
      </c>
      <c r="H213" s="306"/>
      <c r="I213" s="348" t="s">
        <v>273</v>
      </c>
      <c r="J213" s="542">
        <f>(1687/1000)/3</f>
        <v>0.56233333333333335</v>
      </c>
      <c r="K213" s="310"/>
      <c r="L213" s="310"/>
      <c r="M213" s="310"/>
      <c r="N213" s="310"/>
      <c r="O213" s="310"/>
      <c r="P213" s="310"/>
      <c r="Q213" s="315">
        <f>(1.55/1000)*1.69/3</f>
        <v>8.7316666666666662E-4</v>
      </c>
      <c r="R213" s="315">
        <f>(8.23/1000)*1.31/3</f>
        <v>3.5937666666666676E-3</v>
      </c>
      <c r="S213" s="315">
        <f>(6.68/1000)*0.33/3</f>
        <v>7.3479999999999997E-4</v>
      </c>
      <c r="T213" s="310"/>
      <c r="U213" s="310"/>
      <c r="V213" s="310"/>
      <c r="W213" s="310"/>
      <c r="X213" s="310"/>
      <c r="Y213" s="310"/>
      <c r="Z213" s="311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166"/>
      <c r="AQ213" s="166"/>
      <c r="AR213" s="307"/>
      <c r="AS213" s="307"/>
      <c r="AT213" s="307"/>
      <c r="AU213" s="307"/>
      <c r="AV213" s="307"/>
      <c r="AW213" s="307"/>
      <c r="AX213" s="307"/>
      <c r="AY213" s="307"/>
      <c r="AZ213" s="307"/>
      <c r="BA213" s="307"/>
      <c r="BB213" s="307"/>
      <c r="BC213" s="307"/>
      <c r="BD213" s="307"/>
      <c r="BE213" s="307"/>
      <c r="BF213" s="307"/>
      <c r="BG213" s="166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166"/>
      <c r="BX213" s="262"/>
      <c r="BY213" s="336">
        <f t="shared" si="404"/>
        <v>0</v>
      </c>
      <c r="BZ213" s="336">
        <f t="shared" si="405"/>
        <v>0</v>
      </c>
      <c r="CA213" s="336">
        <f t="shared" si="406"/>
        <v>0</v>
      </c>
      <c r="CB213" s="336">
        <f t="shared" si="407"/>
        <v>0</v>
      </c>
      <c r="CC213" s="336">
        <f t="shared" si="408"/>
        <v>0</v>
      </c>
      <c r="CD213" s="336">
        <f t="shared" si="409"/>
        <v>0</v>
      </c>
      <c r="CE213" s="336">
        <f t="shared" si="410"/>
        <v>0</v>
      </c>
      <c r="CF213" s="336">
        <f t="shared" si="411"/>
        <v>0</v>
      </c>
      <c r="CG213" s="336">
        <f t="shared" si="412"/>
        <v>0</v>
      </c>
      <c r="CH213" s="336">
        <f t="shared" si="413"/>
        <v>0</v>
      </c>
      <c r="CI213" s="336">
        <f t="shared" si="414"/>
        <v>0</v>
      </c>
      <c r="CJ213" s="336">
        <f t="shared" si="415"/>
        <v>0</v>
      </c>
      <c r="CK213" s="336">
        <f t="shared" si="416"/>
        <v>0</v>
      </c>
      <c r="CL213" s="336">
        <f t="shared" si="417"/>
        <v>0</v>
      </c>
      <c r="CM213" s="336">
        <f t="shared" si="418"/>
        <v>0</v>
      </c>
      <c r="CN213" s="336"/>
      <c r="CO213" s="336"/>
      <c r="CP213" s="336"/>
      <c r="CQ213" s="336"/>
      <c r="CR213" s="336"/>
      <c r="CS213" s="336"/>
      <c r="CT213" s="336"/>
      <c r="CU213" s="336"/>
      <c r="CV213" s="336"/>
      <c r="CW213" s="336"/>
      <c r="CX213" s="336"/>
      <c r="CY213" s="336"/>
      <c r="CZ213" s="336"/>
      <c r="DA213" s="336"/>
      <c r="DB213" s="336"/>
      <c r="DC213" s="336"/>
      <c r="DD213" s="336"/>
      <c r="DE213" s="336"/>
      <c r="DF213" s="480"/>
      <c r="DG213" s="336">
        <f t="shared" si="419"/>
        <v>0</v>
      </c>
      <c r="DH213" s="336">
        <f t="shared" si="420"/>
        <v>0</v>
      </c>
      <c r="DI213" s="336">
        <f t="shared" si="421"/>
        <v>0</v>
      </c>
      <c r="DJ213" s="336">
        <f t="shared" si="422"/>
        <v>0</v>
      </c>
      <c r="DK213" s="336">
        <f t="shared" si="423"/>
        <v>0</v>
      </c>
      <c r="DL213" s="336">
        <f t="shared" si="424"/>
        <v>0</v>
      </c>
      <c r="DM213" s="336">
        <f t="shared" si="425"/>
        <v>0</v>
      </c>
      <c r="DN213" s="336">
        <f t="shared" si="426"/>
        <v>0</v>
      </c>
      <c r="DO213" s="336">
        <f t="shared" si="427"/>
        <v>0</v>
      </c>
      <c r="DP213" s="336">
        <f t="shared" si="428"/>
        <v>0</v>
      </c>
      <c r="DQ213" s="336">
        <f t="shared" si="429"/>
        <v>0</v>
      </c>
      <c r="DR213" s="336">
        <f t="shared" si="430"/>
        <v>0</v>
      </c>
      <c r="DS213" s="336">
        <f t="shared" si="431"/>
        <v>0</v>
      </c>
      <c r="DT213" s="336">
        <f t="shared" si="432"/>
        <v>0</v>
      </c>
      <c r="DU213" s="336">
        <f t="shared" si="433"/>
        <v>0</v>
      </c>
      <c r="DV213" s="166"/>
      <c r="DW213" s="166"/>
      <c r="DX213" s="166"/>
      <c r="DY213" s="166"/>
      <c r="DZ213" s="166"/>
      <c r="EA213" s="166"/>
      <c r="EB213" s="166"/>
      <c r="EC213" s="166"/>
      <c r="ED213" s="166"/>
      <c r="EE213" s="166"/>
      <c r="EF213" s="166"/>
      <c r="EG213" s="166"/>
      <c r="EH213" s="166"/>
      <c r="EI213" s="166"/>
      <c r="EJ213" s="166"/>
      <c r="EK213" s="166"/>
      <c r="EL213" s="166"/>
      <c r="EM213" s="166"/>
      <c r="EN213" s="166"/>
      <c r="EO213" s="166"/>
      <c r="EP213" s="166"/>
      <c r="EQ213" s="166"/>
      <c r="ER213" s="166"/>
      <c r="ES213" s="166"/>
      <c r="ET213" s="166"/>
      <c r="EU213" s="166"/>
      <c r="EV213" s="166"/>
      <c r="EW213" s="166"/>
      <c r="EX213" s="166"/>
    </row>
    <row r="214" spans="1:154" s="30" customFormat="1" ht="15.75" customHeight="1" x14ac:dyDescent="0.25">
      <c r="A214" s="165">
        <f>'2.Data entry'!B212</f>
        <v>0</v>
      </c>
      <c r="B214" s="303" t="str">
        <f>'2.Data entry'!C212</f>
        <v xml:space="preserve">N. of canned drinks </v>
      </c>
      <c r="C214" s="165" t="str">
        <f>'2.Data entry'!E212</f>
        <v>n.</v>
      </c>
      <c r="D214" s="304">
        <f>'2.Data entry'!F212</f>
        <v>0</v>
      </c>
      <c r="E214" s="305" t="str">
        <f>'2.Data entry'!G212</f>
        <v>-</v>
      </c>
      <c r="F214" s="305" t="str">
        <f>'2.Data entry'!H212</f>
        <v>-</v>
      </c>
      <c r="G214" s="305" t="str">
        <f>'2.Data entry'!I212</f>
        <v>-</v>
      </c>
      <c r="H214" s="306"/>
      <c r="I214" s="348" t="s">
        <v>273</v>
      </c>
      <c r="J214" s="542">
        <f>77.14/100/3</f>
        <v>0.25713333333333332</v>
      </c>
      <c r="K214" s="310"/>
      <c r="L214" s="310"/>
      <c r="M214" s="310"/>
      <c r="N214" s="310"/>
      <c r="O214" s="310"/>
      <c r="P214" s="310"/>
      <c r="Q214" s="310"/>
      <c r="R214" s="310"/>
      <c r="S214" s="310"/>
      <c r="T214" s="310"/>
      <c r="U214" s="310"/>
      <c r="V214" s="310"/>
      <c r="W214" s="310"/>
      <c r="X214" s="310"/>
      <c r="Y214" s="310"/>
      <c r="Z214" s="311"/>
      <c r="AP214" s="166"/>
      <c r="AQ214" s="166"/>
      <c r="AR214" s="307"/>
      <c r="AS214" s="307"/>
      <c r="AT214" s="307"/>
      <c r="AU214" s="307"/>
      <c r="AV214" s="307"/>
      <c r="AW214" s="307"/>
      <c r="AX214" s="307"/>
      <c r="AY214" s="307"/>
      <c r="AZ214" s="307"/>
      <c r="BA214" s="307"/>
      <c r="BB214" s="307"/>
      <c r="BC214" s="307"/>
      <c r="BD214" s="307"/>
      <c r="BE214" s="307"/>
      <c r="BF214" s="307"/>
      <c r="BG214" s="166"/>
      <c r="BW214" s="166"/>
      <c r="BX214" s="262"/>
      <c r="BY214" s="336">
        <f t="shared" si="404"/>
        <v>0</v>
      </c>
      <c r="BZ214" s="336">
        <f t="shared" si="405"/>
        <v>0</v>
      </c>
      <c r="CA214" s="336">
        <f t="shared" si="406"/>
        <v>0</v>
      </c>
      <c r="CB214" s="336">
        <f t="shared" si="407"/>
        <v>0</v>
      </c>
      <c r="CC214" s="336">
        <f t="shared" si="408"/>
        <v>0</v>
      </c>
      <c r="CD214" s="336">
        <f t="shared" si="409"/>
        <v>0</v>
      </c>
      <c r="CE214" s="336">
        <f t="shared" si="410"/>
        <v>0</v>
      </c>
      <c r="CF214" s="336">
        <f t="shared" si="411"/>
        <v>0</v>
      </c>
      <c r="CG214" s="336">
        <f t="shared" si="412"/>
        <v>0</v>
      </c>
      <c r="CH214" s="336">
        <f t="shared" si="413"/>
        <v>0</v>
      </c>
      <c r="CI214" s="336">
        <f t="shared" si="414"/>
        <v>0</v>
      </c>
      <c r="CJ214" s="336">
        <f t="shared" si="415"/>
        <v>0</v>
      </c>
      <c r="CK214" s="336">
        <f t="shared" si="416"/>
        <v>0</v>
      </c>
      <c r="CL214" s="336">
        <f t="shared" si="417"/>
        <v>0</v>
      </c>
      <c r="CM214" s="336">
        <f t="shared" si="418"/>
        <v>0</v>
      </c>
      <c r="CN214" s="336"/>
      <c r="CO214" s="336"/>
      <c r="CP214" s="336"/>
      <c r="CQ214" s="336"/>
      <c r="CR214" s="336"/>
      <c r="CS214" s="336"/>
      <c r="CT214" s="336"/>
      <c r="CU214" s="336"/>
      <c r="CV214" s="336"/>
      <c r="CW214" s="336"/>
      <c r="CX214" s="336"/>
      <c r="CY214" s="336"/>
      <c r="CZ214" s="336"/>
      <c r="DA214" s="336"/>
      <c r="DB214" s="336"/>
      <c r="DC214" s="336"/>
      <c r="DD214" s="336"/>
      <c r="DE214" s="336"/>
      <c r="DF214" s="480"/>
      <c r="DG214" s="336">
        <f t="shared" si="419"/>
        <v>0</v>
      </c>
      <c r="DH214" s="336">
        <f t="shared" si="420"/>
        <v>0</v>
      </c>
      <c r="DI214" s="336">
        <f t="shared" si="421"/>
        <v>0</v>
      </c>
      <c r="DJ214" s="336">
        <f t="shared" si="422"/>
        <v>0</v>
      </c>
      <c r="DK214" s="336">
        <f t="shared" si="423"/>
        <v>0</v>
      </c>
      <c r="DL214" s="336">
        <f t="shared" si="424"/>
        <v>0</v>
      </c>
      <c r="DM214" s="336">
        <f t="shared" si="425"/>
        <v>0</v>
      </c>
      <c r="DN214" s="336">
        <f t="shared" si="426"/>
        <v>0</v>
      </c>
      <c r="DO214" s="336">
        <f t="shared" si="427"/>
        <v>0</v>
      </c>
      <c r="DP214" s="336">
        <f t="shared" si="428"/>
        <v>0</v>
      </c>
      <c r="DQ214" s="336">
        <f t="shared" si="429"/>
        <v>0</v>
      </c>
      <c r="DR214" s="336">
        <f t="shared" si="430"/>
        <v>0</v>
      </c>
      <c r="DS214" s="336">
        <f t="shared" si="431"/>
        <v>0</v>
      </c>
      <c r="DT214" s="336">
        <f t="shared" si="432"/>
        <v>0</v>
      </c>
      <c r="DU214" s="336">
        <f t="shared" si="433"/>
        <v>0</v>
      </c>
      <c r="DV214" s="166"/>
      <c r="DW214" s="166"/>
      <c r="DX214" s="166"/>
      <c r="DY214" s="166"/>
      <c r="DZ214" s="166"/>
      <c r="EA214" s="166"/>
      <c r="EB214" s="166"/>
      <c r="EC214" s="166"/>
      <c r="ED214" s="166"/>
      <c r="EE214" s="166"/>
      <c r="EF214" s="166"/>
      <c r="EG214" s="166"/>
      <c r="EH214" s="166"/>
      <c r="EI214" s="166"/>
      <c r="EJ214" s="166"/>
      <c r="EK214" s="166"/>
      <c r="EL214" s="166"/>
      <c r="EM214" s="166"/>
      <c r="EN214" s="166"/>
      <c r="EO214" s="166"/>
      <c r="EP214" s="166"/>
      <c r="EQ214" s="166"/>
      <c r="ER214" s="166"/>
      <c r="ES214" s="166"/>
      <c r="ET214" s="166"/>
      <c r="EU214" s="166"/>
      <c r="EV214" s="166"/>
      <c r="EW214" s="166"/>
      <c r="EX214" s="166"/>
    </row>
    <row r="215" spans="1:154" s="28" customFormat="1" ht="15.75" customHeight="1" x14ac:dyDescent="0.25">
      <c r="A215" s="165">
        <f>'2.Data entry'!B213</f>
        <v>0</v>
      </c>
      <c r="B215" s="303" t="str">
        <f>'2.Data entry'!C213</f>
        <v xml:space="preserve">N. of bottles of water </v>
      </c>
      <c r="C215" s="165" t="str">
        <f>'2.Data entry'!E213</f>
        <v>n.</v>
      </c>
      <c r="D215" s="304">
        <f>'2.Data entry'!F213</f>
        <v>0</v>
      </c>
      <c r="E215" s="305" t="str">
        <f>'2.Data entry'!G213</f>
        <v>-</v>
      </c>
      <c r="F215" s="305" t="str">
        <f>'2.Data entry'!H213</f>
        <v>-</v>
      </c>
      <c r="G215" s="305" t="str">
        <f>'2.Data entry'!I213</f>
        <v>-</v>
      </c>
      <c r="H215" s="306"/>
      <c r="I215" s="348" t="s">
        <v>273</v>
      </c>
      <c r="J215" s="542">
        <v>0.2457</v>
      </c>
      <c r="K215" s="310"/>
      <c r="L215" s="310"/>
      <c r="M215" s="310"/>
      <c r="N215" s="310"/>
      <c r="O215" s="310"/>
      <c r="P215" s="310"/>
      <c r="Q215" s="315">
        <f>0.00003459*1.69</f>
        <v>5.84571E-5</v>
      </c>
      <c r="R215" s="315">
        <f>0.0007164*1.31</f>
        <v>9.3848399999999995E-4</v>
      </c>
      <c r="S215" s="315">
        <f>0.0003771*0.33</f>
        <v>1.2444300000000001E-4</v>
      </c>
      <c r="T215" s="310"/>
      <c r="U215" s="310"/>
      <c r="V215" s="310"/>
      <c r="W215" s="310"/>
      <c r="X215" s="310"/>
      <c r="Y215" s="310"/>
      <c r="Z215" s="311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166"/>
      <c r="AQ215" s="166"/>
      <c r="AR215" s="307"/>
      <c r="AS215" s="307"/>
      <c r="AT215" s="307"/>
      <c r="AU215" s="307"/>
      <c r="AV215" s="307"/>
      <c r="AW215" s="307"/>
      <c r="AX215" s="307"/>
      <c r="AY215" s="307"/>
      <c r="AZ215" s="307"/>
      <c r="BA215" s="307"/>
      <c r="BB215" s="307"/>
      <c r="BC215" s="307"/>
      <c r="BD215" s="307"/>
      <c r="BE215" s="307"/>
      <c r="BF215" s="307"/>
      <c r="BG215" s="166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166"/>
      <c r="BX215" s="262"/>
      <c r="BY215" s="336">
        <f t="shared" si="404"/>
        <v>0</v>
      </c>
      <c r="BZ215" s="336">
        <f t="shared" si="405"/>
        <v>0</v>
      </c>
      <c r="CA215" s="336">
        <f t="shared" si="406"/>
        <v>0</v>
      </c>
      <c r="CB215" s="336">
        <f t="shared" si="407"/>
        <v>0</v>
      </c>
      <c r="CC215" s="336">
        <f t="shared" si="408"/>
        <v>0</v>
      </c>
      <c r="CD215" s="336">
        <f t="shared" si="409"/>
        <v>0</v>
      </c>
      <c r="CE215" s="336">
        <f t="shared" si="410"/>
        <v>0</v>
      </c>
      <c r="CF215" s="336">
        <f t="shared" si="411"/>
        <v>0</v>
      </c>
      <c r="CG215" s="336">
        <f t="shared" si="412"/>
        <v>0</v>
      </c>
      <c r="CH215" s="336">
        <f t="shared" si="413"/>
        <v>0</v>
      </c>
      <c r="CI215" s="336">
        <f t="shared" si="414"/>
        <v>0</v>
      </c>
      <c r="CJ215" s="336">
        <f t="shared" si="415"/>
        <v>0</v>
      </c>
      <c r="CK215" s="336">
        <f t="shared" si="416"/>
        <v>0</v>
      </c>
      <c r="CL215" s="336">
        <f t="shared" si="417"/>
        <v>0</v>
      </c>
      <c r="CM215" s="336">
        <f t="shared" si="418"/>
        <v>0</v>
      </c>
      <c r="CN215" s="336"/>
      <c r="CO215" s="336"/>
      <c r="CP215" s="336"/>
      <c r="CQ215" s="336"/>
      <c r="CR215" s="336"/>
      <c r="CS215" s="336"/>
      <c r="CT215" s="336"/>
      <c r="CU215" s="336"/>
      <c r="CV215" s="336"/>
      <c r="CW215" s="336"/>
      <c r="CX215" s="336"/>
      <c r="CY215" s="336"/>
      <c r="CZ215" s="336"/>
      <c r="DA215" s="336"/>
      <c r="DB215" s="336"/>
      <c r="DC215" s="336"/>
      <c r="DD215" s="336"/>
      <c r="DE215" s="336"/>
      <c r="DF215" s="480"/>
      <c r="DG215" s="336">
        <f t="shared" si="419"/>
        <v>0</v>
      </c>
      <c r="DH215" s="336">
        <f t="shared" si="420"/>
        <v>0</v>
      </c>
      <c r="DI215" s="336">
        <f t="shared" si="421"/>
        <v>0</v>
      </c>
      <c r="DJ215" s="336">
        <f t="shared" si="422"/>
        <v>0</v>
      </c>
      <c r="DK215" s="336">
        <f t="shared" si="423"/>
        <v>0</v>
      </c>
      <c r="DL215" s="336">
        <f t="shared" si="424"/>
        <v>0</v>
      </c>
      <c r="DM215" s="336">
        <f t="shared" si="425"/>
        <v>0</v>
      </c>
      <c r="DN215" s="336">
        <f t="shared" si="426"/>
        <v>0</v>
      </c>
      <c r="DO215" s="336">
        <f t="shared" si="427"/>
        <v>0</v>
      </c>
      <c r="DP215" s="336">
        <f t="shared" si="428"/>
        <v>0</v>
      </c>
      <c r="DQ215" s="336">
        <f t="shared" si="429"/>
        <v>0</v>
      </c>
      <c r="DR215" s="336">
        <f t="shared" si="430"/>
        <v>0</v>
      </c>
      <c r="DS215" s="336">
        <f t="shared" si="431"/>
        <v>0</v>
      </c>
      <c r="DT215" s="336">
        <f t="shared" si="432"/>
        <v>0</v>
      </c>
      <c r="DU215" s="336">
        <f t="shared" si="433"/>
        <v>0</v>
      </c>
      <c r="DV215" s="166"/>
      <c r="DW215" s="166"/>
      <c r="DX215" s="166"/>
      <c r="DY215" s="166"/>
      <c r="DZ215" s="166"/>
      <c r="EA215" s="166"/>
      <c r="EB215" s="166"/>
      <c r="EC215" s="166"/>
      <c r="ED215" s="166"/>
      <c r="EE215" s="166"/>
      <c r="EF215" s="166"/>
      <c r="EG215" s="166"/>
      <c r="EH215" s="166"/>
      <c r="EI215" s="166"/>
      <c r="EJ215" s="166"/>
      <c r="EK215" s="166"/>
      <c r="EL215" s="166"/>
      <c r="EM215" s="166"/>
      <c r="EN215" s="166"/>
      <c r="EO215" s="166"/>
      <c r="EP215" s="166"/>
      <c r="EQ215" s="166"/>
      <c r="ER215" s="166"/>
      <c r="ES215" s="166"/>
      <c r="ET215" s="166"/>
      <c r="EU215" s="166"/>
      <c r="EV215" s="166"/>
      <c r="EW215" s="166"/>
      <c r="EX215" s="166"/>
    </row>
    <row r="216" spans="1:154" s="28" customFormat="1" ht="15.75" customHeight="1" x14ac:dyDescent="0.25">
      <c r="A216" s="165">
        <f>'2.Data entry'!B214</f>
        <v>0</v>
      </c>
      <c r="B216" s="303" t="str">
        <f>'2.Data entry'!C214</f>
        <v>N. of bottles of other drinks</v>
      </c>
      <c r="C216" s="165" t="str">
        <f>'2.Data entry'!E214</f>
        <v>n.</v>
      </c>
      <c r="D216" s="304">
        <f>'2.Data entry'!F214</f>
        <v>0</v>
      </c>
      <c r="E216" s="305" t="str">
        <f>'2.Data entry'!G214</f>
        <v>-</v>
      </c>
      <c r="F216" s="305" t="str">
        <f>'2.Data entry'!H214</f>
        <v>-</v>
      </c>
      <c r="G216" s="305" t="str">
        <f>'2.Data entry'!I214</f>
        <v>-</v>
      </c>
      <c r="H216" s="306"/>
      <c r="I216" s="348" t="s">
        <v>273</v>
      </c>
      <c r="J216" s="542">
        <v>0.2457</v>
      </c>
      <c r="K216" s="310"/>
      <c r="L216" s="310"/>
      <c r="M216" s="310"/>
      <c r="N216" s="310"/>
      <c r="O216" s="310"/>
      <c r="P216" s="310"/>
      <c r="Q216" s="315">
        <f>0.00003459*1.69</f>
        <v>5.84571E-5</v>
      </c>
      <c r="R216" s="315">
        <f>0.0007164*1.31</f>
        <v>9.3848399999999995E-4</v>
      </c>
      <c r="S216" s="315">
        <f>0.0003771*0.33</f>
        <v>1.2444300000000001E-4</v>
      </c>
      <c r="T216" s="310"/>
      <c r="U216" s="310"/>
      <c r="V216" s="310"/>
      <c r="W216" s="310"/>
      <c r="X216" s="310"/>
      <c r="Y216" s="310"/>
      <c r="Z216" s="311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166"/>
      <c r="AQ216" s="166"/>
      <c r="AR216" s="307"/>
      <c r="AS216" s="307"/>
      <c r="AT216" s="307"/>
      <c r="AU216" s="307"/>
      <c r="AV216" s="307"/>
      <c r="AW216" s="307"/>
      <c r="AX216" s="307"/>
      <c r="AY216" s="307"/>
      <c r="AZ216" s="307"/>
      <c r="BA216" s="307"/>
      <c r="BB216" s="307"/>
      <c r="BC216" s="307"/>
      <c r="BD216" s="307"/>
      <c r="BE216" s="307"/>
      <c r="BF216" s="307"/>
      <c r="BG216" s="166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166"/>
      <c r="BX216" s="262"/>
      <c r="BY216" s="336">
        <f t="shared" si="404"/>
        <v>0</v>
      </c>
      <c r="BZ216" s="336">
        <f t="shared" si="405"/>
        <v>0</v>
      </c>
      <c r="CA216" s="336">
        <f t="shared" si="406"/>
        <v>0</v>
      </c>
      <c r="CB216" s="336">
        <f t="shared" si="407"/>
        <v>0</v>
      </c>
      <c r="CC216" s="336">
        <f t="shared" si="408"/>
        <v>0</v>
      </c>
      <c r="CD216" s="336">
        <f t="shared" si="409"/>
        <v>0</v>
      </c>
      <c r="CE216" s="336">
        <f t="shared" si="410"/>
        <v>0</v>
      </c>
      <c r="CF216" s="336">
        <f t="shared" si="411"/>
        <v>0</v>
      </c>
      <c r="CG216" s="336">
        <f t="shared" si="412"/>
        <v>0</v>
      </c>
      <c r="CH216" s="336">
        <f t="shared" si="413"/>
        <v>0</v>
      </c>
      <c r="CI216" s="336">
        <f t="shared" si="414"/>
        <v>0</v>
      </c>
      <c r="CJ216" s="336">
        <f t="shared" si="415"/>
        <v>0</v>
      </c>
      <c r="CK216" s="336">
        <f t="shared" si="416"/>
        <v>0</v>
      </c>
      <c r="CL216" s="336">
        <f t="shared" si="417"/>
        <v>0</v>
      </c>
      <c r="CM216" s="336">
        <f t="shared" si="418"/>
        <v>0</v>
      </c>
      <c r="CN216" s="336"/>
      <c r="CO216" s="336"/>
      <c r="CP216" s="336"/>
      <c r="CQ216" s="336"/>
      <c r="CR216" s="336"/>
      <c r="CS216" s="336"/>
      <c r="CT216" s="336"/>
      <c r="CU216" s="336"/>
      <c r="CV216" s="336"/>
      <c r="CW216" s="336"/>
      <c r="CX216" s="336"/>
      <c r="CY216" s="336"/>
      <c r="CZ216" s="336"/>
      <c r="DA216" s="336"/>
      <c r="DB216" s="336"/>
      <c r="DC216" s="336"/>
      <c r="DD216" s="336"/>
      <c r="DE216" s="336"/>
      <c r="DF216" s="480"/>
      <c r="DG216" s="336">
        <f t="shared" si="419"/>
        <v>0</v>
      </c>
      <c r="DH216" s="336">
        <f t="shared" si="420"/>
        <v>0</v>
      </c>
      <c r="DI216" s="336">
        <f t="shared" si="421"/>
        <v>0</v>
      </c>
      <c r="DJ216" s="336">
        <f t="shared" si="422"/>
        <v>0</v>
      </c>
      <c r="DK216" s="336">
        <f t="shared" si="423"/>
        <v>0</v>
      </c>
      <c r="DL216" s="336">
        <f t="shared" si="424"/>
        <v>0</v>
      </c>
      <c r="DM216" s="336">
        <f t="shared" si="425"/>
        <v>0</v>
      </c>
      <c r="DN216" s="336">
        <f t="shared" si="426"/>
        <v>0</v>
      </c>
      <c r="DO216" s="336">
        <f t="shared" si="427"/>
        <v>0</v>
      </c>
      <c r="DP216" s="336">
        <f t="shared" si="428"/>
        <v>0</v>
      </c>
      <c r="DQ216" s="336">
        <f t="shared" si="429"/>
        <v>0</v>
      </c>
      <c r="DR216" s="336">
        <f t="shared" si="430"/>
        <v>0</v>
      </c>
      <c r="DS216" s="336">
        <f t="shared" si="431"/>
        <v>0</v>
      </c>
      <c r="DT216" s="336">
        <f t="shared" si="432"/>
        <v>0</v>
      </c>
      <c r="DU216" s="336">
        <f t="shared" si="433"/>
        <v>0</v>
      </c>
      <c r="DV216" s="166"/>
      <c r="DW216" s="166"/>
      <c r="DX216" s="166"/>
      <c r="DY216" s="166"/>
      <c r="DZ216" s="166"/>
      <c r="EA216" s="166"/>
      <c r="EB216" s="166"/>
      <c r="EC216" s="166"/>
      <c r="ED216" s="166"/>
      <c r="EE216" s="166"/>
      <c r="EF216" s="166"/>
      <c r="EG216" s="166"/>
      <c r="EH216" s="166"/>
      <c r="EI216" s="166"/>
      <c r="EJ216" s="166"/>
      <c r="EK216" s="166"/>
      <c r="EL216" s="166"/>
      <c r="EM216" s="166"/>
      <c r="EN216" s="166"/>
      <c r="EO216" s="166"/>
      <c r="EP216" s="166"/>
      <c r="EQ216" s="166"/>
      <c r="ER216" s="166"/>
      <c r="ES216" s="166"/>
      <c r="ET216" s="166"/>
      <c r="EU216" s="166"/>
      <c r="EV216" s="166"/>
      <c r="EW216" s="166"/>
      <c r="EX216" s="166"/>
    </row>
    <row r="217" spans="1:154" s="28" customFormat="1" ht="15.75" customHeight="1" x14ac:dyDescent="0.25">
      <c r="A217" s="165">
        <f>'2.Data entry'!B215</f>
        <v>0</v>
      </c>
      <c r="B217" s="303" t="str">
        <f>'2.Data entry'!C215</f>
        <v>N. TetraPak drinks</v>
      </c>
      <c r="C217" s="165" t="str">
        <f>'2.Data entry'!E215</f>
        <v>n.</v>
      </c>
      <c r="D217" s="304">
        <f>'2.Data entry'!F215</f>
        <v>0</v>
      </c>
      <c r="E217" s="305" t="str">
        <f>'2.Data entry'!G215</f>
        <v>-</v>
      </c>
      <c r="F217" s="305" t="str">
        <f>'2.Data entry'!H215</f>
        <v>-</v>
      </c>
      <c r="G217" s="305" t="str">
        <f>'2.Data entry'!I215</f>
        <v>-</v>
      </c>
      <c r="H217" s="306"/>
      <c r="I217" s="348" t="s">
        <v>273</v>
      </c>
      <c r="J217" s="542">
        <f>0.46/5</f>
        <v>9.1999999999999998E-2</v>
      </c>
      <c r="K217" s="310"/>
      <c r="L217" s="310"/>
      <c r="M217" s="310"/>
      <c r="N217" s="310"/>
      <c r="O217" s="310"/>
      <c r="P217" s="310"/>
      <c r="Q217" s="315">
        <f>0.0004/5*1.69</f>
        <v>1.3520000000000001E-4</v>
      </c>
      <c r="R217" s="315">
        <f>0.0016/5*1.31</f>
        <v>4.1920000000000005E-4</v>
      </c>
      <c r="S217" s="315">
        <f>0.0007/5*0.33</f>
        <v>4.6199999999999998E-5</v>
      </c>
      <c r="T217" s="310"/>
      <c r="U217" s="310"/>
      <c r="V217" s="310"/>
      <c r="W217" s="310"/>
      <c r="X217" s="310"/>
      <c r="Y217" s="310"/>
      <c r="Z217" s="311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166"/>
      <c r="AQ217" s="166"/>
      <c r="AR217" s="307"/>
      <c r="AS217" s="307"/>
      <c r="AT217" s="307"/>
      <c r="AU217" s="307"/>
      <c r="AV217" s="307"/>
      <c r="AW217" s="307"/>
      <c r="AX217" s="307"/>
      <c r="AY217" s="307"/>
      <c r="AZ217" s="307"/>
      <c r="BA217" s="307"/>
      <c r="BB217" s="307"/>
      <c r="BC217" s="307"/>
      <c r="BD217" s="307"/>
      <c r="BE217" s="307"/>
      <c r="BF217" s="307"/>
      <c r="BG217" s="166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166"/>
      <c r="BX217" s="262"/>
      <c r="BY217" s="336">
        <f t="shared" si="404"/>
        <v>0</v>
      </c>
      <c r="BZ217" s="336">
        <f t="shared" si="405"/>
        <v>0</v>
      </c>
      <c r="CA217" s="336">
        <f t="shared" si="406"/>
        <v>0</v>
      </c>
      <c r="CB217" s="336">
        <f t="shared" si="407"/>
        <v>0</v>
      </c>
      <c r="CC217" s="336">
        <f t="shared" si="408"/>
        <v>0</v>
      </c>
      <c r="CD217" s="336">
        <f t="shared" si="409"/>
        <v>0</v>
      </c>
      <c r="CE217" s="336">
        <f t="shared" si="410"/>
        <v>0</v>
      </c>
      <c r="CF217" s="336">
        <f t="shared" si="411"/>
        <v>0</v>
      </c>
      <c r="CG217" s="336">
        <f t="shared" si="412"/>
        <v>0</v>
      </c>
      <c r="CH217" s="336">
        <f t="shared" si="413"/>
        <v>0</v>
      </c>
      <c r="CI217" s="336">
        <f t="shared" si="414"/>
        <v>0</v>
      </c>
      <c r="CJ217" s="336">
        <f t="shared" si="415"/>
        <v>0</v>
      </c>
      <c r="CK217" s="336">
        <f t="shared" si="416"/>
        <v>0</v>
      </c>
      <c r="CL217" s="336">
        <f t="shared" si="417"/>
        <v>0</v>
      </c>
      <c r="CM217" s="336">
        <f t="shared" si="418"/>
        <v>0</v>
      </c>
      <c r="CN217" s="336"/>
      <c r="CO217" s="336"/>
      <c r="CP217" s="336"/>
      <c r="CQ217" s="336"/>
      <c r="CR217" s="336"/>
      <c r="CS217" s="336"/>
      <c r="CT217" s="336"/>
      <c r="CU217" s="336"/>
      <c r="CV217" s="336"/>
      <c r="CW217" s="336"/>
      <c r="CX217" s="336"/>
      <c r="CY217" s="336"/>
      <c r="CZ217" s="336"/>
      <c r="DA217" s="336"/>
      <c r="DB217" s="336"/>
      <c r="DC217" s="336"/>
      <c r="DD217" s="336"/>
      <c r="DE217" s="336"/>
      <c r="DF217" s="480"/>
      <c r="DG217" s="336">
        <f t="shared" si="419"/>
        <v>0</v>
      </c>
      <c r="DH217" s="336">
        <f t="shared" si="420"/>
        <v>0</v>
      </c>
      <c r="DI217" s="336">
        <f t="shared" si="421"/>
        <v>0</v>
      </c>
      <c r="DJ217" s="336">
        <f t="shared" si="422"/>
        <v>0</v>
      </c>
      <c r="DK217" s="336">
        <f t="shared" si="423"/>
        <v>0</v>
      </c>
      <c r="DL217" s="336">
        <f t="shared" si="424"/>
        <v>0</v>
      </c>
      <c r="DM217" s="336">
        <f t="shared" si="425"/>
        <v>0</v>
      </c>
      <c r="DN217" s="336">
        <f t="shared" si="426"/>
        <v>0</v>
      </c>
      <c r="DO217" s="336">
        <f t="shared" si="427"/>
        <v>0</v>
      </c>
      <c r="DP217" s="336">
        <f t="shared" si="428"/>
        <v>0</v>
      </c>
      <c r="DQ217" s="336">
        <f t="shared" si="429"/>
        <v>0</v>
      </c>
      <c r="DR217" s="336">
        <f t="shared" si="430"/>
        <v>0</v>
      </c>
      <c r="DS217" s="336">
        <f t="shared" si="431"/>
        <v>0</v>
      </c>
      <c r="DT217" s="336">
        <f t="shared" si="432"/>
        <v>0</v>
      </c>
      <c r="DU217" s="336">
        <f t="shared" si="433"/>
        <v>0</v>
      </c>
      <c r="DV217" s="166"/>
      <c r="DW217" s="166"/>
      <c r="DX217" s="166"/>
      <c r="DY217" s="166"/>
      <c r="DZ217" s="166"/>
      <c r="EA217" s="166"/>
      <c r="EB217" s="166"/>
      <c r="EC217" s="166"/>
      <c r="ED217" s="166"/>
      <c r="EE217" s="166"/>
      <c r="EF217" s="166"/>
      <c r="EG217" s="166"/>
      <c r="EH217" s="166"/>
      <c r="EI217" s="166"/>
      <c r="EJ217" s="166"/>
      <c r="EK217" s="166"/>
      <c r="EL217" s="166"/>
      <c r="EM217" s="166"/>
      <c r="EN217" s="166"/>
      <c r="EO217" s="166"/>
      <c r="EP217" s="166"/>
      <c r="EQ217" s="166"/>
      <c r="ER217" s="166"/>
      <c r="ES217" s="166"/>
      <c r="ET217" s="166"/>
      <c r="EU217" s="166"/>
      <c r="EV217" s="166"/>
      <c r="EW217" s="166"/>
      <c r="EX217" s="166"/>
    </row>
    <row r="218" spans="1:154" s="28" customFormat="1" ht="15.75" customHeight="1" x14ac:dyDescent="0.25">
      <c r="A218" s="165">
        <f>'2.Data entry'!B216</f>
        <v>0</v>
      </c>
      <c r="B218" s="303" t="str">
        <f>'2.Data entry'!C216</f>
        <v>Kg of fruit</v>
      </c>
      <c r="C218" s="165" t="str">
        <f>'2.Data entry'!E216</f>
        <v>kg</v>
      </c>
      <c r="D218" s="304">
        <f>'2.Data entry'!F216</f>
        <v>0</v>
      </c>
      <c r="E218" s="305" t="str">
        <f>'2.Data entry'!G216</f>
        <v>-</v>
      </c>
      <c r="F218" s="305" t="str">
        <f>'2.Data entry'!H216</f>
        <v>-</v>
      </c>
      <c r="G218" s="305" t="str">
        <f>'2.Data entry'!I216</f>
        <v>-</v>
      </c>
      <c r="H218" s="306"/>
      <c r="I218" s="348" t="s">
        <v>273</v>
      </c>
      <c r="J218" s="542">
        <v>0.16300000000000001</v>
      </c>
      <c r="K218" s="310"/>
      <c r="L218" s="310"/>
      <c r="M218" s="310"/>
      <c r="N218" s="310"/>
      <c r="O218" s="310"/>
      <c r="P218" s="310"/>
      <c r="Q218" s="310"/>
      <c r="R218" s="310"/>
      <c r="S218" s="310"/>
      <c r="T218" s="310"/>
      <c r="U218" s="310"/>
      <c r="V218" s="310"/>
      <c r="W218" s="310"/>
      <c r="X218" s="310"/>
      <c r="Y218" s="310"/>
      <c r="Z218" s="311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166"/>
      <c r="AQ218" s="166"/>
      <c r="AR218" s="307"/>
      <c r="AS218" s="307"/>
      <c r="AT218" s="307"/>
      <c r="AU218" s="307"/>
      <c r="AV218" s="307"/>
      <c r="AW218" s="307"/>
      <c r="AX218" s="307"/>
      <c r="AY218" s="307"/>
      <c r="AZ218" s="307"/>
      <c r="BA218" s="307"/>
      <c r="BB218" s="307"/>
      <c r="BC218" s="307"/>
      <c r="BD218" s="307"/>
      <c r="BE218" s="307"/>
      <c r="BF218" s="307"/>
      <c r="BG218" s="166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166"/>
      <c r="BX218" s="262"/>
      <c r="BY218" s="336">
        <f t="shared" si="404"/>
        <v>0</v>
      </c>
      <c r="BZ218" s="336">
        <f t="shared" si="405"/>
        <v>0</v>
      </c>
      <c r="CA218" s="336">
        <f t="shared" si="406"/>
        <v>0</v>
      </c>
      <c r="CB218" s="336">
        <f t="shared" si="407"/>
        <v>0</v>
      </c>
      <c r="CC218" s="336">
        <f t="shared" si="408"/>
        <v>0</v>
      </c>
      <c r="CD218" s="336">
        <f t="shared" si="409"/>
        <v>0</v>
      </c>
      <c r="CE218" s="336">
        <f t="shared" si="410"/>
        <v>0</v>
      </c>
      <c r="CF218" s="336">
        <f t="shared" si="411"/>
        <v>0</v>
      </c>
      <c r="CG218" s="336">
        <f t="shared" si="412"/>
        <v>0</v>
      </c>
      <c r="CH218" s="336">
        <f t="shared" si="413"/>
        <v>0</v>
      </c>
      <c r="CI218" s="336">
        <f t="shared" si="414"/>
        <v>0</v>
      </c>
      <c r="CJ218" s="336">
        <f t="shared" si="415"/>
        <v>0</v>
      </c>
      <c r="CK218" s="336">
        <f t="shared" si="416"/>
        <v>0</v>
      </c>
      <c r="CL218" s="336">
        <f t="shared" si="417"/>
        <v>0</v>
      </c>
      <c r="CM218" s="336">
        <f t="shared" si="418"/>
        <v>0</v>
      </c>
      <c r="CN218" s="336"/>
      <c r="CO218" s="336"/>
      <c r="CP218" s="336"/>
      <c r="CQ218" s="336"/>
      <c r="CR218" s="336"/>
      <c r="CS218" s="336"/>
      <c r="CT218" s="336"/>
      <c r="CU218" s="336"/>
      <c r="CV218" s="336"/>
      <c r="CW218" s="336"/>
      <c r="CX218" s="336"/>
      <c r="CY218" s="336"/>
      <c r="CZ218" s="336"/>
      <c r="DA218" s="336"/>
      <c r="DB218" s="336"/>
      <c r="DC218" s="336"/>
      <c r="DD218" s="336"/>
      <c r="DE218" s="336"/>
      <c r="DF218" s="480"/>
      <c r="DG218" s="336">
        <f t="shared" si="419"/>
        <v>0</v>
      </c>
      <c r="DH218" s="336">
        <f t="shared" si="420"/>
        <v>0</v>
      </c>
      <c r="DI218" s="336">
        <f t="shared" si="421"/>
        <v>0</v>
      </c>
      <c r="DJ218" s="336">
        <f t="shared" si="422"/>
        <v>0</v>
      </c>
      <c r="DK218" s="336">
        <f t="shared" si="423"/>
        <v>0</v>
      </c>
      <c r="DL218" s="336">
        <f t="shared" si="424"/>
        <v>0</v>
      </c>
      <c r="DM218" s="336">
        <f t="shared" si="425"/>
        <v>0</v>
      </c>
      <c r="DN218" s="336">
        <f t="shared" si="426"/>
        <v>0</v>
      </c>
      <c r="DO218" s="336">
        <f t="shared" si="427"/>
        <v>0</v>
      </c>
      <c r="DP218" s="336">
        <f t="shared" si="428"/>
        <v>0</v>
      </c>
      <c r="DQ218" s="336">
        <f t="shared" si="429"/>
        <v>0</v>
      </c>
      <c r="DR218" s="336">
        <f t="shared" si="430"/>
        <v>0</v>
      </c>
      <c r="DS218" s="336">
        <f t="shared" si="431"/>
        <v>0</v>
      </c>
      <c r="DT218" s="336">
        <f t="shared" si="432"/>
        <v>0</v>
      </c>
      <c r="DU218" s="336">
        <f t="shared" si="433"/>
        <v>0</v>
      </c>
      <c r="DV218" s="166"/>
      <c r="DW218" s="166"/>
      <c r="DX218" s="166"/>
      <c r="DY218" s="166"/>
      <c r="DZ218" s="166"/>
      <c r="EA218" s="166"/>
      <c r="EB218" s="166"/>
      <c r="EC218" s="166"/>
      <c r="ED218" s="166"/>
      <c r="EE218" s="166"/>
      <c r="EF218" s="166"/>
      <c r="EG218" s="166"/>
      <c r="EH218" s="166"/>
      <c r="EI218" s="166"/>
      <c r="EJ218" s="166"/>
      <c r="EK218" s="166"/>
      <c r="EL218" s="166"/>
      <c r="EM218" s="166"/>
      <c r="EN218" s="166"/>
      <c r="EO218" s="166"/>
      <c r="EP218" s="166"/>
      <c r="EQ218" s="166"/>
      <c r="ER218" s="166"/>
      <c r="ES218" s="166"/>
      <c r="ET218" s="166"/>
      <c r="EU218" s="166"/>
      <c r="EV218" s="166"/>
      <c r="EW218" s="166"/>
      <c r="EX218" s="166"/>
    </row>
    <row r="219" spans="1:154" s="28" customFormat="1" ht="15.75" customHeight="1" x14ac:dyDescent="0.25">
      <c r="A219" s="165">
        <f>'2.Data entry'!B217</f>
        <v>0</v>
      </c>
      <c r="B219" s="303" t="str">
        <f>'2.Data entry'!C217</f>
        <v>Other (please, specify in Notes)</v>
      </c>
      <c r="C219" s="165">
        <f>'2.Data entry'!E217</f>
        <v>0</v>
      </c>
      <c r="D219" s="304">
        <f>'2.Data entry'!F217</f>
        <v>0</v>
      </c>
      <c r="E219" s="305" t="str">
        <f>'2.Data entry'!G217</f>
        <v>-</v>
      </c>
      <c r="F219" s="305" t="str">
        <f>'2.Data entry'!H217</f>
        <v>-</v>
      </c>
      <c r="G219" s="305" t="str">
        <f>'2.Data entry'!I217</f>
        <v>-</v>
      </c>
      <c r="H219" s="306"/>
      <c r="I219" s="262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  <c r="Z219" s="311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166"/>
      <c r="AQ219" s="166"/>
      <c r="AR219" s="307"/>
      <c r="AS219" s="307"/>
      <c r="AT219" s="307"/>
      <c r="AU219" s="307"/>
      <c r="AV219" s="307"/>
      <c r="AW219" s="307"/>
      <c r="AX219" s="307"/>
      <c r="AY219" s="307"/>
      <c r="AZ219" s="307"/>
      <c r="BA219" s="307"/>
      <c r="BB219" s="307"/>
      <c r="BC219" s="307"/>
      <c r="BD219" s="307"/>
      <c r="BE219" s="307"/>
      <c r="BF219" s="307"/>
      <c r="BG219" s="166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166"/>
      <c r="BX219" s="262"/>
      <c r="BY219" s="336">
        <f t="shared" si="404"/>
        <v>0</v>
      </c>
      <c r="BZ219" s="336">
        <f t="shared" si="405"/>
        <v>0</v>
      </c>
      <c r="CA219" s="336">
        <f t="shared" si="406"/>
        <v>0</v>
      </c>
      <c r="CB219" s="336">
        <f t="shared" si="407"/>
        <v>0</v>
      </c>
      <c r="CC219" s="336">
        <f t="shared" si="408"/>
        <v>0</v>
      </c>
      <c r="CD219" s="336">
        <f t="shared" si="409"/>
        <v>0</v>
      </c>
      <c r="CE219" s="336">
        <f t="shared" si="410"/>
        <v>0</v>
      </c>
      <c r="CF219" s="336">
        <f t="shared" si="411"/>
        <v>0</v>
      </c>
      <c r="CG219" s="336">
        <f t="shared" si="412"/>
        <v>0</v>
      </c>
      <c r="CH219" s="336">
        <f t="shared" si="413"/>
        <v>0</v>
      </c>
      <c r="CI219" s="336">
        <f t="shared" si="414"/>
        <v>0</v>
      </c>
      <c r="CJ219" s="336">
        <f t="shared" si="415"/>
        <v>0</v>
      </c>
      <c r="CK219" s="336">
        <f t="shared" si="416"/>
        <v>0</v>
      </c>
      <c r="CL219" s="336">
        <f t="shared" si="417"/>
        <v>0</v>
      </c>
      <c r="CM219" s="336">
        <f t="shared" si="418"/>
        <v>0</v>
      </c>
      <c r="CN219" s="336"/>
      <c r="CO219" s="336"/>
      <c r="CP219" s="336"/>
      <c r="CQ219" s="336"/>
      <c r="CR219" s="336"/>
      <c r="CS219" s="336"/>
      <c r="CT219" s="336"/>
      <c r="CU219" s="336"/>
      <c r="CV219" s="336"/>
      <c r="CW219" s="336"/>
      <c r="CX219" s="336"/>
      <c r="CY219" s="336"/>
      <c r="CZ219" s="336"/>
      <c r="DA219" s="336"/>
      <c r="DB219" s="336"/>
      <c r="DC219" s="336"/>
      <c r="DD219" s="336"/>
      <c r="DE219" s="336"/>
      <c r="DF219" s="480"/>
      <c r="DG219" s="336">
        <f t="shared" si="419"/>
        <v>0</v>
      </c>
      <c r="DH219" s="336">
        <f t="shared" si="420"/>
        <v>0</v>
      </c>
      <c r="DI219" s="336">
        <f t="shared" si="421"/>
        <v>0</v>
      </c>
      <c r="DJ219" s="336">
        <f t="shared" si="422"/>
        <v>0</v>
      </c>
      <c r="DK219" s="336">
        <f t="shared" si="423"/>
        <v>0</v>
      </c>
      <c r="DL219" s="336">
        <f t="shared" si="424"/>
        <v>0</v>
      </c>
      <c r="DM219" s="336">
        <f t="shared" si="425"/>
        <v>0</v>
      </c>
      <c r="DN219" s="336">
        <f t="shared" si="426"/>
        <v>0</v>
      </c>
      <c r="DO219" s="336">
        <f t="shared" si="427"/>
        <v>0</v>
      </c>
      <c r="DP219" s="336">
        <f t="shared" si="428"/>
        <v>0</v>
      </c>
      <c r="DQ219" s="336">
        <f t="shared" si="429"/>
        <v>0</v>
      </c>
      <c r="DR219" s="336">
        <f t="shared" si="430"/>
        <v>0</v>
      </c>
      <c r="DS219" s="336">
        <f t="shared" si="431"/>
        <v>0</v>
      </c>
      <c r="DT219" s="336">
        <f t="shared" si="432"/>
        <v>0</v>
      </c>
      <c r="DU219" s="336">
        <f t="shared" si="433"/>
        <v>0</v>
      </c>
      <c r="DV219" s="166"/>
      <c r="DW219" s="166"/>
      <c r="DX219" s="166"/>
      <c r="DY219" s="166"/>
      <c r="DZ219" s="166"/>
      <c r="EA219" s="166"/>
      <c r="EB219" s="166"/>
      <c r="EC219" s="166"/>
      <c r="ED219" s="166"/>
      <c r="EE219" s="166"/>
      <c r="EF219" s="166"/>
      <c r="EG219" s="166"/>
      <c r="EH219" s="166"/>
      <c r="EI219" s="166"/>
      <c r="EJ219" s="166"/>
      <c r="EK219" s="166"/>
      <c r="EL219" s="166"/>
      <c r="EM219" s="166"/>
      <c r="EN219" s="166"/>
      <c r="EO219" s="166"/>
      <c r="EP219" s="166"/>
      <c r="EQ219" s="166"/>
      <c r="ER219" s="166"/>
      <c r="ES219" s="166"/>
      <c r="ET219" s="166"/>
      <c r="EU219" s="166"/>
      <c r="EV219" s="166"/>
      <c r="EW219" s="166"/>
      <c r="EX219" s="166"/>
    </row>
    <row r="220" spans="1:154" s="28" customFormat="1" ht="15.75" customHeight="1" x14ac:dyDescent="0.25">
      <c r="A220" s="165">
        <f>'2.Data entry'!B218</f>
        <v>0</v>
      </c>
      <c r="B220" s="303">
        <f>'2.Data entry'!C218</f>
        <v>0</v>
      </c>
      <c r="C220" s="165">
        <f>'2.Data entry'!E218</f>
        <v>0</v>
      </c>
      <c r="D220" s="304">
        <f>'2.Data entry'!F218</f>
        <v>0</v>
      </c>
      <c r="E220" s="305">
        <f>'2.Data entry'!G218</f>
        <v>0</v>
      </c>
      <c r="F220" s="305">
        <f>'2.Data entry'!H218</f>
        <v>0</v>
      </c>
      <c r="G220" s="305">
        <f>'2.Data entry'!I218</f>
        <v>0</v>
      </c>
      <c r="H220" s="306"/>
      <c r="I220" s="262"/>
      <c r="J220" s="310"/>
      <c r="K220" s="310"/>
      <c r="L220" s="310"/>
      <c r="M220" s="310"/>
      <c r="N220" s="310"/>
      <c r="O220" s="310"/>
      <c r="P220" s="310"/>
      <c r="Q220" s="310"/>
      <c r="R220" s="310"/>
      <c r="S220" s="310"/>
      <c r="T220" s="310"/>
      <c r="U220" s="310"/>
      <c r="V220" s="310"/>
      <c r="W220" s="310"/>
      <c r="X220" s="310"/>
      <c r="Y220" s="310"/>
      <c r="Z220" s="311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166"/>
      <c r="AQ220" s="166"/>
      <c r="AR220" s="307"/>
      <c r="AS220" s="307"/>
      <c r="AT220" s="307"/>
      <c r="AU220" s="307"/>
      <c r="AV220" s="307"/>
      <c r="AW220" s="307"/>
      <c r="AX220" s="307"/>
      <c r="AY220" s="307"/>
      <c r="AZ220" s="307"/>
      <c r="BA220" s="307"/>
      <c r="BB220" s="307"/>
      <c r="BC220" s="307"/>
      <c r="BD220" s="307"/>
      <c r="BE220" s="307"/>
      <c r="BF220" s="307"/>
      <c r="BG220" s="166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166"/>
      <c r="BX220" s="262"/>
      <c r="BY220" s="336">
        <f t="shared" si="404"/>
        <v>0</v>
      </c>
      <c r="BZ220" s="336">
        <f t="shared" si="405"/>
        <v>0</v>
      </c>
      <c r="CA220" s="336">
        <f t="shared" si="406"/>
        <v>0</v>
      </c>
      <c r="CB220" s="336">
        <f t="shared" si="407"/>
        <v>0</v>
      </c>
      <c r="CC220" s="336">
        <f t="shared" si="408"/>
        <v>0</v>
      </c>
      <c r="CD220" s="336">
        <f t="shared" si="409"/>
        <v>0</v>
      </c>
      <c r="CE220" s="336">
        <f t="shared" si="410"/>
        <v>0</v>
      </c>
      <c r="CF220" s="336">
        <f t="shared" si="411"/>
        <v>0</v>
      </c>
      <c r="CG220" s="336">
        <f t="shared" si="412"/>
        <v>0</v>
      </c>
      <c r="CH220" s="336">
        <f t="shared" si="413"/>
        <v>0</v>
      </c>
      <c r="CI220" s="336">
        <f t="shared" si="414"/>
        <v>0</v>
      </c>
      <c r="CJ220" s="336">
        <f t="shared" si="415"/>
        <v>0</v>
      </c>
      <c r="CK220" s="336">
        <f t="shared" si="416"/>
        <v>0</v>
      </c>
      <c r="CL220" s="336">
        <f t="shared" si="417"/>
        <v>0</v>
      </c>
      <c r="CM220" s="336">
        <f t="shared" si="418"/>
        <v>0</v>
      </c>
      <c r="CN220" s="336"/>
      <c r="CO220" s="336"/>
      <c r="CP220" s="336">
        <f t="shared" ref="CP220:DD220" si="434">($E220*AR220)+($F220*BH220)+($G220*BY220)</f>
        <v>0</v>
      </c>
      <c r="CQ220" s="336">
        <f t="shared" si="434"/>
        <v>0</v>
      </c>
      <c r="CR220" s="336">
        <f t="shared" si="434"/>
        <v>0</v>
      </c>
      <c r="CS220" s="336">
        <f t="shared" si="434"/>
        <v>0</v>
      </c>
      <c r="CT220" s="336">
        <f t="shared" si="434"/>
        <v>0</v>
      </c>
      <c r="CU220" s="336">
        <f t="shared" si="434"/>
        <v>0</v>
      </c>
      <c r="CV220" s="336">
        <f t="shared" si="434"/>
        <v>0</v>
      </c>
      <c r="CW220" s="336">
        <f t="shared" si="434"/>
        <v>0</v>
      </c>
      <c r="CX220" s="336">
        <f t="shared" si="434"/>
        <v>0</v>
      </c>
      <c r="CY220" s="336">
        <f t="shared" si="434"/>
        <v>0</v>
      </c>
      <c r="CZ220" s="336">
        <f t="shared" si="434"/>
        <v>0</v>
      </c>
      <c r="DA220" s="336">
        <f t="shared" si="434"/>
        <v>0</v>
      </c>
      <c r="DB220" s="336">
        <f t="shared" si="434"/>
        <v>0</v>
      </c>
      <c r="DC220" s="336">
        <f t="shared" si="434"/>
        <v>0</v>
      </c>
      <c r="DD220" s="336">
        <f t="shared" si="434"/>
        <v>0</v>
      </c>
      <c r="DE220" s="336"/>
      <c r="DF220" s="480"/>
      <c r="DG220" s="336">
        <f t="shared" si="419"/>
        <v>0</v>
      </c>
      <c r="DH220" s="336">
        <f t="shared" si="420"/>
        <v>0</v>
      </c>
      <c r="DI220" s="336">
        <f t="shared" si="421"/>
        <v>0</v>
      </c>
      <c r="DJ220" s="336">
        <f t="shared" si="422"/>
        <v>0</v>
      </c>
      <c r="DK220" s="336">
        <f t="shared" si="423"/>
        <v>0</v>
      </c>
      <c r="DL220" s="336">
        <f t="shared" si="424"/>
        <v>0</v>
      </c>
      <c r="DM220" s="336">
        <f t="shared" si="425"/>
        <v>0</v>
      </c>
      <c r="DN220" s="336">
        <f t="shared" si="426"/>
        <v>0</v>
      </c>
      <c r="DO220" s="336">
        <f t="shared" si="427"/>
        <v>0</v>
      </c>
      <c r="DP220" s="336">
        <f t="shared" si="428"/>
        <v>0</v>
      </c>
      <c r="DQ220" s="336">
        <f t="shared" si="429"/>
        <v>0</v>
      </c>
      <c r="DR220" s="336">
        <f t="shared" si="430"/>
        <v>0</v>
      </c>
      <c r="DS220" s="336">
        <f t="shared" si="431"/>
        <v>0</v>
      </c>
      <c r="DT220" s="336">
        <f t="shared" si="432"/>
        <v>0</v>
      </c>
      <c r="DU220" s="336">
        <f t="shared" si="433"/>
        <v>0</v>
      </c>
      <c r="DV220" s="166"/>
      <c r="DW220" s="166"/>
      <c r="DX220" s="166"/>
      <c r="DY220" s="166"/>
      <c r="DZ220" s="166"/>
      <c r="EA220" s="166"/>
      <c r="EB220" s="166"/>
      <c r="EC220" s="166"/>
      <c r="ED220" s="166"/>
      <c r="EE220" s="166"/>
      <c r="EF220" s="166"/>
      <c r="EG220" s="166"/>
      <c r="EH220" s="166"/>
      <c r="EI220" s="166"/>
      <c r="EJ220" s="166"/>
      <c r="EK220" s="166"/>
      <c r="EL220" s="166"/>
      <c r="EM220" s="166"/>
      <c r="EN220" s="166"/>
      <c r="EO220" s="166"/>
      <c r="EP220" s="166"/>
      <c r="EQ220" s="166"/>
      <c r="ER220" s="166"/>
      <c r="ES220" s="166"/>
      <c r="ET220" s="166"/>
      <c r="EU220" s="166"/>
      <c r="EV220" s="166"/>
      <c r="EW220" s="166"/>
      <c r="EX220" s="166"/>
    </row>
    <row r="221" spans="1:154" s="358" customFormat="1" ht="15.75" customHeight="1" x14ac:dyDescent="0.25">
      <c r="A221" s="349">
        <f>'2.Data entry'!B219</f>
        <v>0</v>
      </c>
      <c r="B221" s="350">
        <f>'2.Data entry'!C219</f>
        <v>0</v>
      </c>
      <c r="C221" s="349">
        <f>'2.Data entry'!E219</f>
        <v>0</v>
      </c>
      <c r="D221" s="351">
        <f>'2.Data entry'!F219</f>
        <v>0</v>
      </c>
      <c r="E221" s="352">
        <f>'2.Data entry'!G219</f>
        <v>0</v>
      </c>
      <c r="F221" s="352">
        <f>'2.Data entry'!H219</f>
        <v>0</v>
      </c>
      <c r="G221" s="352">
        <f>'2.Data entry'!I219</f>
        <v>0</v>
      </c>
      <c r="H221" s="353"/>
      <c r="I221" s="354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55"/>
      <c r="Z221" s="356"/>
      <c r="AP221" s="357"/>
      <c r="AQ221" s="357"/>
      <c r="AR221" s="404"/>
      <c r="AS221" s="404"/>
      <c r="AT221" s="404"/>
      <c r="AU221" s="404"/>
      <c r="AV221" s="404"/>
      <c r="AW221" s="404"/>
      <c r="AX221" s="404"/>
      <c r="AY221" s="404"/>
      <c r="AZ221" s="404"/>
      <c r="BA221" s="404"/>
      <c r="BB221" s="404"/>
      <c r="BC221" s="404"/>
      <c r="BD221" s="404"/>
      <c r="BE221" s="404"/>
      <c r="BF221" s="404"/>
      <c r="BG221" s="357"/>
      <c r="BW221" s="357"/>
      <c r="BX221" s="354"/>
      <c r="BY221" s="485">
        <f t="shared" si="404"/>
        <v>0</v>
      </c>
      <c r="BZ221" s="485">
        <f t="shared" si="405"/>
        <v>0</v>
      </c>
      <c r="CA221" s="485">
        <f t="shared" si="406"/>
        <v>0</v>
      </c>
      <c r="CB221" s="485">
        <f t="shared" si="407"/>
        <v>0</v>
      </c>
      <c r="CC221" s="485">
        <f t="shared" si="408"/>
        <v>0</v>
      </c>
      <c r="CD221" s="485">
        <f t="shared" si="409"/>
        <v>0</v>
      </c>
      <c r="CE221" s="485">
        <f t="shared" si="410"/>
        <v>0</v>
      </c>
      <c r="CF221" s="485">
        <f t="shared" si="411"/>
        <v>0</v>
      </c>
      <c r="CG221" s="485">
        <f t="shared" si="412"/>
        <v>0</v>
      </c>
      <c r="CH221" s="485">
        <f t="shared" si="413"/>
        <v>0</v>
      </c>
      <c r="CI221" s="485">
        <f t="shared" si="414"/>
        <v>0</v>
      </c>
      <c r="CJ221" s="485">
        <f t="shared" si="415"/>
        <v>0</v>
      </c>
      <c r="CK221" s="485">
        <f t="shared" si="416"/>
        <v>0</v>
      </c>
      <c r="CL221" s="485">
        <f t="shared" si="417"/>
        <v>0</v>
      </c>
      <c r="CM221" s="485">
        <f t="shared" si="418"/>
        <v>0</v>
      </c>
      <c r="CN221" s="485"/>
      <c r="CO221" s="485"/>
      <c r="CP221" s="485"/>
      <c r="CQ221" s="485"/>
      <c r="CR221" s="485"/>
      <c r="CS221" s="485"/>
      <c r="CT221" s="485"/>
      <c r="CU221" s="485"/>
      <c r="CV221" s="485"/>
      <c r="CW221" s="485"/>
      <c r="CX221" s="485"/>
      <c r="CY221" s="485"/>
      <c r="CZ221" s="485"/>
      <c r="DA221" s="485"/>
      <c r="DB221" s="485"/>
      <c r="DC221" s="485"/>
      <c r="DD221" s="485"/>
      <c r="DE221" s="485"/>
      <c r="DF221" s="495"/>
      <c r="DG221" s="485"/>
      <c r="DH221" s="485"/>
      <c r="DI221" s="485"/>
      <c r="DJ221" s="485"/>
      <c r="DK221" s="485"/>
      <c r="DL221" s="485"/>
      <c r="DM221" s="485"/>
      <c r="DN221" s="485"/>
      <c r="DO221" s="485"/>
      <c r="DP221" s="485"/>
      <c r="DQ221" s="485"/>
      <c r="DR221" s="485"/>
      <c r="DS221" s="485"/>
      <c r="DT221" s="485"/>
      <c r="DU221" s="485"/>
      <c r="DV221" s="357"/>
      <c r="DW221" s="357"/>
      <c r="DX221" s="357"/>
      <c r="DY221" s="357"/>
      <c r="DZ221" s="357"/>
      <c r="EA221" s="357"/>
      <c r="EB221" s="357"/>
      <c r="EC221" s="357"/>
      <c r="ED221" s="357"/>
      <c r="EE221" s="357"/>
      <c r="EF221" s="357"/>
      <c r="EG221" s="357"/>
      <c r="EH221" s="357"/>
      <c r="EI221" s="357"/>
      <c r="EJ221" s="357"/>
      <c r="EK221" s="357"/>
      <c r="EL221" s="357"/>
      <c r="EM221" s="357"/>
      <c r="EN221" s="357"/>
      <c r="EO221" s="357"/>
      <c r="EP221" s="357"/>
      <c r="EQ221" s="357"/>
      <c r="ER221" s="357"/>
      <c r="ES221" s="357"/>
      <c r="ET221" s="357"/>
      <c r="EU221" s="357"/>
      <c r="EV221" s="357"/>
      <c r="EW221" s="357"/>
      <c r="EX221" s="357"/>
    </row>
    <row r="222" spans="1:154" s="28" customFormat="1" ht="15.75" customHeight="1" x14ac:dyDescent="0.25">
      <c r="A222" s="165" t="str">
        <f>'2.Data entry'!B220</f>
        <v>23.</v>
      </c>
      <c r="B222" s="303" t="str">
        <f>'2.Data entry'!C220</f>
        <v>Paper and cardboard waste production</v>
      </c>
      <c r="C222" s="165" t="str">
        <f>'2.Data entry'!E220</f>
        <v>kg</v>
      </c>
      <c r="D222" s="304">
        <f>'2.Data entry'!F220</f>
        <v>0</v>
      </c>
      <c r="E222" s="305" t="str">
        <f>'2.Data entry'!G220</f>
        <v>-</v>
      </c>
      <c r="F222" s="305" t="str">
        <f>'2.Data entry'!H220</f>
        <v>-</v>
      </c>
      <c r="G222" s="305" t="str">
        <f>'2.Data entry'!I220</f>
        <v>-</v>
      </c>
      <c r="H222" s="306"/>
      <c r="I222" s="262"/>
      <c r="J222" s="310"/>
      <c r="K222" s="310"/>
      <c r="L222" s="310"/>
      <c r="M222" s="310"/>
      <c r="N222" s="310"/>
      <c r="O222" s="310"/>
      <c r="P222" s="310"/>
      <c r="Q222" s="310"/>
      <c r="R222" s="310"/>
      <c r="S222" s="310"/>
      <c r="T222" s="310"/>
      <c r="U222" s="310"/>
      <c r="V222" s="310"/>
      <c r="W222" s="310"/>
      <c r="X222" s="310"/>
      <c r="Y222" s="310"/>
      <c r="Z222" s="311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166"/>
      <c r="AQ222" s="166"/>
      <c r="AR222" s="307"/>
      <c r="AS222" s="307"/>
      <c r="AT222" s="307"/>
      <c r="AU222" s="307"/>
      <c r="AV222" s="307"/>
      <c r="AW222" s="307"/>
      <c r="AX222" s="307"/>
      <c r="AY222" s="307"/>
      <c r="AZ222" s="307"/>
      <c r="BA222" s="307"/>
      <c r="BB222" s="307"/>
      <c r="BC222" s="307"/>
      <c r="BD222" s="307"/>
      <c r="BE222" s="307"/>
      <c r="BF222" s="307"/>
      <c r="BG222" s="166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166"/>
      <c r="BX222" s="262"/>
      <c r="BY222" s="336">
        <f t="shared" si="404"/>
        <v>0</v>
      </c>
      <c r="BZ222" s="336">
        <f t="shared" si="405"/>
        <v>0</v>
      </c>
      <c r="CA222" s="336">
        <f t="shared" si="406"/>
        <v>0</v>
      </c>
      <c r="CB222" s="336">
        <f t="shared" si="407"/>
        <v>0</v>
      </c>
      <c r="CC222" s="336">
        <f t="shared" si="408"/>
        <v>0</v>
      </c>
      <c r="CD222" s="336">
        <f t="shared" si="409"/>
        <v>0</v>
      </c>
      <c r="CE222" s="336">
        <f t="shared" si="410"/>
        <v>0</v>
      </c>
      <c r="CF222" s="336">
        <f t="shared" si="411"/>
        <v>0</v>
      </c>
      <c r="CG222" s="336">
        <f t="shared" si="412"/>
        <v>0</v>
      </c>
      <c r="CH222" s="336">
        <f t="shared" si="413"/>
        <v>0</v>
      </c>
      <c r="CI222" s="336">
        <f t="shared" si="414"/>
        <v>0</v>
      </c>
      <c r="CJ222" s="336">
        <f t="shared" si="415"/>
        <v>0</v>
      </c>
      <c r="CK222" s="336">
        <f t="shared" si="416"/>
        <v>0</v>
      </c>
      <c r="CL222" s="336">
        <f t="shared" si="417"/>
        <v>0</v>
      </c>
      <c r="CM222" s="336">
        <f t="shared" si="418"/>
        <v>0</v>
      </c>
      <c r="CN222" s="336"/>
      <c r="CO222" s="336"/>
      <c r="CP222" s="336"/>
      <c r="CQ222" s="336"/>
      <c r="CR222" s="336"/>
      <c r="CS222" s="336"/>
      <c r="CT222" s="336"/>
      <c r="CU222" s="336"/>
      <c r="CV222" s="336"/>
      <c r="CW222" s="336"/>
      <c r="CX222" s="336"/>
      <c r="CY222" s="336"/>
      <c r="CZ222" s="336"/>
      <c r="DA222" s="336"/>
      <c r="DB222" s="336"/>
      <c r="DC222" s="336"/>
      <c r="DD222" s="336"/>
      <c r="DE222" s="336"/>
      <c r="DF222" s="480"/>
      <c r="DG222" s="336">
        <f>BY222</f>
        <v>0</v>
      </c>
      <c r="DH222" s="336">
        <f t="shared" ref="DH222:DU223" si="435">BZ222</f>
        <v>0</v>
      </c>
      <c r="DI222" s="336">
        <f t="shared" si="435"/>
        <v>0</v>
      </c>
      <c r="DJ222" s="336">
        <f t="shared" si="435"/>
        <v>0</v>
      </c>
      <c r="DK222" s="336">
        <f t="shared" si="435"/>
        <v>0</v>
      </c>
      <c r="DL222" s="336">
        <f t="shared" si="435"/>
        <v>0</v>
      </c>
      <c r="DM222" s="336">
        <f t="shared" si="435"/>
        <v>0</v>
      </c>
      <c r="DN222" s="336">
        <f t="shared" si="435"/>
        <v>0</v>
      </c>
      <c r="DO222" s="336">
        <f t="shared" si="435"/>
        <v>0</v>
      </c>
      <c r="DP222" s="336">
        <f t="shared" si="435"/>
        <v>0</v>
      </c>
      <c r="DQ222" s="336">
        <f t="shared" si="435"/>
        <v>0</v>
      </c>
      <c r="DR222" s="336">
        <f t="shared" si="435"/>
        <v>0</v>
      </c>
      <c r="DS222" s="336">
        <f t="shared" si="435"/>
        <v>0</v>
      </c>
      <c r="DT222" s="336">
        <f t="shared" si="435"/>
        <v>0</v>
      </c>
      <c r="DU222" s="336">
        <f t="shared" si="435"/>
        <v>0</v>
      </c>
      <c r="DV222" s="166"/>
      <c r="DW222" s="166"/>
      <c r="DX222" s="166"/>
      <c r="DY222" s="166"/>
      <c r="DZ222" s="166"/>
      <c r="EA222" s="166"/>
      <c r="EB222" s="166"/>
      <c r="EC222" s="166"/>
      <c r="ED222" s="166"/>
      <c r="EE222" s="166"/>
      <c r="EF222" s="166"/>
      <c r="EG222" s="166"/>
      <c r="EH222" s="166"/>
      <c r="EI222" s="166"/>
      <c r="EJ222" s="166"/>
      <c r="EK222" s="166"/>
      <c r="EL222" s="166"/>
      <c r="EM222" s="166"/>
      <c r="EN222" s="166"/>
      <c r="EO222" s="166"/>
      <c r="EP222" s="166"/>
      <c r="EQ222" s="166"/>
      <c r="ER222" s="166"/>
      <c r="ES222" s="166"/>
      <c r="ET222" s="166"/>
      <c r="EU222" s="166"/>
      <c r="EV222" s="166"/>
      <c r="EW222" s="166"/>
      <c r="EX222" s="166"/>
    </row>
    <row r="223" spans="1:154" s="28" customFormat="1" ht="15.75" customHeight="1" x14ac:dyDescent="0.25">
      <c r="A223" s="165">
        <f>'2.Data entry'!B221</f>
        <v>0</v>
      </c>
      <c r="B223" s="429" t="s">
        <v>195</v>
      </c>
      <c r="C223" s="165">
        <f>'2.Data entry'!E221</f>
        <v>0</v>
      </c>
      <c r="D223" s="304">
        <f t="shared" ref="D223:D228" si="436">IF($D$7=B223,$D$222,0)</f>
        <v>0</v>
      </c>
      <c r="E223" s="305" t="str">
        <f>'2.Data entry'!G221</f>
        <v>-</v>
      </c>
      <c r="F223" s="305" t="str">
        <f>'2.Data entry'!H221</f>
        <v>-</v>
      </c>
      <c r="G223" s="305" t="str">
        <f>'2.Data entry'!I221</f>
        <v>-</v>
      </c>
      <c r="H223" s="306"/>
      <c r="I223" s="262"/>
      <c r="J223" s="476">
        <v>1.6614217E-3</v>
      </c>
      <c r="K223" s="476">
        <v>3.1065182E-10</v>
      </c>
      <c r="L223" s="476">
        <v>-2.3301594000000002E-3</v>
      </c>
      <c r="M223" s="476">
        <v>2.1784890000000002E-12</v>
      </c>
      <c r="N223" s="476">
        <v>-7.4200019000000004E-11</v>
      </c>
      <c r="O223" s="476">
        <v>6.8479898E-7</v>
      </c>
      <c r="P223" s="476">
        <v>1.0781063E-4</v>
      </c>
      <c r="Q223" s="476">
        <v>2.4177959999999998E-5</v>
      </c>
      <c r="R223" s="476">
        <v>1.8824708000000001E-5</v>
      </c>
      <c r="S223" s="476">
        <v>9.5426089000000001E-5</v>
      </c>
      <c r="T223" s="476">
        <v>7.4972397999999996E-9</v>
      </c>
      <c r="U223" s="476">
        <v>8.6920759000000004E-6</v>
      </c>
      <c r="V223" s="476">
        <v>-3.9804531000000004E-9</v>
      </c>
      <c r="W223" s="476">
        <v>4.3195174999999998E-10</v>
      </c>
      <c r="X223" s="476">
        <v>1.6928805E-5</v>
      </c>
      <c r="Y223" s="310"/>
      <c r="Z223" s="311"/>
      <c r="AA223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166"/>
      <c r="AQ223" s="166"/>
      <c r="AR223" s="307"/>
      <c r="AS223" s="307"/>
      <c r="AT223" s="307"/>
      <c r="AU223" s="307"/>
      <c r="AV223" s="307"/>
      <c r="AW223" s="307"/>
      <c r="AX223" s="307"/>
      <c r="AY223" s="307"/>
      <c r="AZ223" s="307"/>
      <c r="BA223" s="307"/>
      <c r="BB223" s="307"/>
      <c r="BC223" s="307"/>
      <c r="BD223" s="307"/>
      <c r="BE223" s="307"/>
      <c r="BF223" s="307"/>
      <c r="BG223" s="166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166"/>
      <c r="BX223" s="262"/>
      <c r="BY223" s="336">
        <f t="shared" si="404"/>
        <v>0</v>
      </c>
      <c r="BZ223" s="336">
        <f t="shared" si="405"/>
        <v>0</v>
      </c>
      <c r="CA223" s="336">
        <f t="shared" si="406"/>
        <v>0</v>
      </c>
      <c r="CB223" s="336">
        <f t="shared" si="407"/>
        <v>0</v>
      </c>
      <c r="CC223" s="336">
        <f t="shared" si="408"/>
        <v>0</v>
      </c>
      <c r="CD223" s="336">
        <f t="shared" si="409"/>
        <v>0</v>
      </c>
      <c r="CE223" s="336">
        <f t="shared" si="410"/>
        <v>0</v>
      </c>
      <c r="CF223" s="336">
        <f t="shared" si="411"/>
        <v>0</v>
      </c>
      <c r="CG223" s="336">
        <f t="shared" si="412"/>
        <v>0</v>
      </c>
      <c r="CH223" s="336">
        <f t="shared" si="413"/>
        <v>0</v>
      </c>
      <c r="CI223" s="336">
        <f t="shared" si="414"/>
        <v>0</v>
      </c>
      <c r="CJ223" s="336">
        <f t="shared" si="415"/>
        <v>0</v>
      </c>
      <c r="CK223" s="336">
        <f t="shared" si="416"/>
        <v>0</v>
      </c>
      <c r="CL223" s="336">
        <f t="shared" si="417"/>
        <v>0</v>
      </c>
      <c r="CM223" s="336">
        <f t="shared" si="418"/>
        <v>0</v>
      </c>
      <c r="CN223" s="336"/>
      <c r="CO223" s="336"/>
      <c r="CP223" s="336"/>
      <c r="CQ223" s="336"/>
      <c r="CR223" s="336"/>
      <c r="CS223" s="336"/>
      <c r="CT223" s="336"/>
      <c r="CU223" s="336"/>
      <c r="CV223" s="336"/>
      <c r="CW223" s="336"/>
      <c r="CX223" s="336"/>
      <c r="CY223" s="336"/>
      <c r="CZ223" s="336"/>
      <c r="DA223" s="336"/>
      <c r="DB223" s="336"/>
      <c r="DC223" s="336"/>
      <c r="DD223" s="336"/>
      <c r="DE223" s="336"/>
      <c r="DF223" s="480"/>
      <c r="DG223" s="336">
        <f>BY223</f>
        <v>0</v>
      </c>
      <c r="DH223" s="336">
        <f t="shared" si="435"/>
        <v>0</v>
      </c>
      <c r="DI223" s="336">
        <f t="shared" si="435"/>
        <v>0</v>
      </c>
      <c r="DJ223" s="336">
        <f t="shared" si="435"/>
        <v>0</v>
      </c>
      <c r="DK223" s="336">
        <f t="shared" si="435"/>
        <v>0</v>
      </c>
      <c r="DL223" s="336">
        <f t="shared" si="435"/>
        <v>0</v>
      </c>
      <c r="DM223" s="336">
        <f t="shared" si="435"/>
        <v>0</v>
      </c>
      <c r="DN223" s="336">
        <f t="shared" si="435"/>
        <v>0</v>
      </c>
      <c r="DO223" s="336">
        <f t="shared" si="435"/>
        <v>0</v>
      </c>
      <c r="DP223" s="336">
        <f t="shared" si="435"/>
        <v>0</v>
      </c>
      <c r="DQ223" s="336">
        <f t="shared" si="435"/>
        <v>0</v>
      </c>
      <c r="DR223" s="336">
        <f t="shared" si="435"/>
        <v>0</v>
      </c>
      <c r="DS223" s="336">
        <f t="shared" si="435"/>
        <v>0</v>
      </c>
      <c r="DT223" s="336">
        <f t="shared" si="435"/>
        <v>0</v>
      </c>
      <c r="DU223" s="336">
        <f t="shared" si="435"/>
        <v>0</v>
      </c>
      <c r="DV223" s="166"/>
      <c r="DW223" s="166"/>
      <c r="DX223" s="166"/>
      <c r="DY223" s="166"/>
      <c r="DZ223" s="166"/>
      <c r="EA223" s="166"/>
      <c r="EB223" s="166"/>
      <c r="EC223" s="166"/>
      <c r="ED223" s="166"/>
      <c r="EE223" s="166"/>
      <c r="EF223" s="166"/>
      <c r="EG223" s="166"/>
      <c r="EH223" s="166"/>
      <c r="EI223" s="166"/>
      <c r="EJ223" s="166"/>
      <c r="EK223" s="166"/>
      <c r="EL223" s="166"/>
      <c r="EM223" s="166"/>
      <c r="EN223" s="166"/>
      <c r="EO223" s="166"/>
      <c r="EP223" s="166"/>
      <c r="EQ223" s="166"/>
      <c r="ER223" s="166"/>
      <c r="ES223" s="166"/>
      <c r="ET223" s="166"/>
      <c r="EU223" s="166"/>
      <c r="EV223" s="166"/>
      <c r="EW223" s="166"/>
      <c r="EX223" s="166"/>
    </row>
    <row r="224" spans="1:154" s="28" customFormat="1" ht="15.75" customHeight="1" x14ac:dyDescent="0.25">
      <c r="A224" s="165">
        <f>'2.Data entry'!B222</f>
        <v>0</v>
      </c>
      <c r="B224" s="429" t="s">
        <v>318</v>
      </c>
      <c r="C224" s="165">
        <f>'2.Data entry'!E222</f>
        <v>0</v>
      </c>
      <c r="D224" s="304">
        <f t="shared" si="436"/>
        <v>0</v>
      </c>
      <c r="E224" s="305" t="str">
        <f>'2.Data entry'!G222</f>
        <v>-</v>
      </c>
      <c r="F224" s="305" t="str">
        <f>'2.Data entry'!H222</f>
        <v>-</v>
      </c>
      <c r="G224" s="305" t="str">
        <f>'2.Data entry'!I222</f>
        <v>-</v>
      </c>
      <c r="H224" s="306"/>
      <c r="I224" s="262"/>
      <c r="J224" s="476">
        <v>-1.3354396999999999E-3</v>
      </c>
      <c r="K224" s="476">
        <v>-2.4149168E-10</v>
      </c>
      <c r="L224" s="476">
        <v>-1.2306999000000001E-2</v>
      </c>
      <c r="M224" s="476">
        <v>-1.397977E-12</v>
      </c>
      <c r="N224" s="476">
        <v>-5.5459645999999998E-10</v>
      </c>
      <c r="O224" s="476">
        <v>-6.1997666999999996E-7</v>
      </c>
      <c r="P224" s="476">
        <v>-8.3808843999999997E-5</v>
      </c>
      <c r="Q224" s="476">
        <v>6.4177385999999998E-6</v>
      </c>
      <c r="R224" s="476">
        <v>2.7764495000000002E-6</v>
      </c>
      <c r="S224" s="476">
        <v>2.6214418E-5</v>
      </c>
      <c r="T224" s="476">
        <v>-5.8281357999999996E-9</v>
      </c>
      <c r="U224" s="476">
        <v>2.3850569000000002E-6</v>
      </c>
      <c r="V224" s="476">
        <v>3.0942888000000001E-9</v>
      </c>
      <c r="W224" s="476">
        <v>-3.3578672E-10</v>
      </c>
      <c r="X224" s="476">
        <v>-1.315996E-5</v>
      </c>
      <c r="Y224" s="310"/>
      <c r="Z224" s="311"/>
      <c r="AA224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166"/>
      <c r="AQ224" s="166"/>
      <c r="AR224" s="307"/>
      <c r="AS224" s="307"/>
      <c r="AT224" s="307"/>
      <c r="AU224" s="307"/>
      <c r="AV224" s="307"/>
      <c r="AW224" s="307"/>
      <c r="AX224" s="307"/>
      <c r="AY224" s="307"/>
      <c r="AZ224" s="307"/>
      <c r="BA224" s="307"/>
      <c r="BB224" s="307"/>
      <c r="BC224" s="307"/>
      <c r="BD224" s="307"/>
      <c r="BE224" s="307"/>
      <c r="BF224" s="307"/>
      <c r="BG224" s="166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166"/>
      <c r="BX224" s="262"/>
      <c r="BY224" s="336">
        <f t="shared" si="404"/>
        <v>0</v>
      </c>
      <c r="BZ224" s="336">
        <f t="shared" si="405"/>
        <v>0</v>
      </c>
      <c r="CA224" s="336">
        <f t="shared" si="406"/>
        <v>0</v>
      </c>
      <c r="CB224" s="336">
        <f t="shared" si="407"/>
        <v>0</v>
      </c>
      <c r="CC224" s="336">
        <f t="shared" si="408"/>
        <v>0</v>
      </c>
      <c r="CD224" s="336">
        <f t="shared" si="409"/>
        <v>0</v>
      </c>
      <c r="CE224" s="336">
        <f t="shared" si="410"/>
        <v>0</v>
      </c>
      <c r="CF224" s="336">
        <f t="shared" si="411"/>
        <v>0</v>
      </c>
      <c r="CG224" s="336">
        <f t="shared" si="412"/>
        <v>0</v>
      </c>
      <c r="CH224" s="336">
        <f t="shared" si="413"/>
        <v>0</v>
      </c>
      <c r="CI224" s="336">
        <f t="shared" si="414"/>
        <v>0</v>
      </c>
      <c r="CJ224" s="336">
        <f t="shared" si="415"/>
        <v>0</v>
      </c>
      <c r="CK224" s="336">
        <f t="shared" si="416"/>
        <v>0</v>
      </c>
      <c r="CL224" s="336">
        <f t="shared" si="417"/>
        <v>0</v>
      </c>
      <c r="CM224" s="336">
        <f t="shared" si="418"/>
        <v>0</v>
      </c>
      <c r="CN224" s="336"/>
      <c r="CO224" s="336"/>
      <c r="CP224" s="336"/>
      <c r="CQ224" s="336"/>
      <c r="CR224" s="336"/>
      <c r="CS224" s="336"/>
      <c r="CT224" s="336"/>
      <c r="CU224" s="336"/>
      <c r="CV224" s="336"/>
      <c r="CW224" s="336"/>
      <c r="CX224" s="336"/>
      <c r="CY224" s="336"/>
      <c r="CZ224" s="336"/>
      <c r="DA224" s="336"/>
      <c r="DB224" s="336"/>
      <c r="DC224" s="336"/>
      <c r="DD224" s="336"/>
      <c r="DE224" s="336"/>
      <c r="DF224" s="480"/>
      <c r="DG224" s="336">
        <f t="shared" ref="DG224:DG268" si="437">BY224</f>
        <v>0</v>
      </c>
      <c r="DH224" s="336">
        <f t="shared" ref="DH224:DH271" si="438">BZ224</f>
        <v>0</v>
      </c>
      <c r="DI224" s="336">
        <f t="shared" ref="DI224:DI271" si="439">CA224</f>
        <v>0</v>
      </c>
      <c r="DJ224" s="336">
        <f t="shared" ref="DJ224:DJ271" si="440">CB224</f>
        <v>0</v>
      </c>
      <c r="DK224" s="336">
        <f t="shared" ref="DK224:DK271" si="441">CC224</f>
        <v>0</v>
      </c>
      <c r="DL224" s="336">
        <f t="shared" ref="DL224:DL271" si="442">CD224</f>
        <v>0</v>
      </c>
      <c r="DM224" s="336">
        <f t="shared" ref="DM224:DM271" si="443">CE224</f>
        <v>0</v>
      </c>
      <c r="DN224" s="336">
        <f t="shared" ref="DN224:DN271" si="444">CF224</f>
        <v>0</v>
      </c>
      <c r="DO224" s="336">
        <f t="shared" ref="DO224:DO271" si="445">CG224</f>
        <v>0</v>
      </c>
      <c r="DP224" s="336">
        <f t="shared" ref="DP224:DP271" si="446">CH224</f>
        <v>0</v>
      </c>
      <c r="DQ224" s="336">
        <f t="shared" ref="DQ224:DQ271" si="447">CI224</f>
        <v>0</v>
      </c>
      <c r="DR224" s="336">
        <f t="shared" ref="DR224:DR271" si="448">CJ224</f>
        <v>0</v>
      </c>
      <c r="DS224" s="336">
        <f t="shared" ref="DS224:DS271" si="449">CK224</f>
        <v>0</v>
      </c>
      <c r="DT224" s="336">
        <f t="shared" ref="DT224:DT271" si="450">CL224</f>
        <v>0</v>
      </c>
      <c r="DU224" s="336">
        <f t="shared" ref="DU224:DU271" si="451">CM224</f>
        <v>0</v>
      </c>
      <c r="DV224" s="166"/>
      <c r="DW224" s="166"/>
      <c r="DX224" s="166"/>
      <c r="DY224" s="166"/>
      <c r="DZ224" s="166"/>
      <c r="EA224" s="166"/>
      <c r="EB224" s="166"/>
      <c r="EC224" s="166"/>
      <c r="ED224" s="166"/>
      <c r="EE224" s="166"/>
      <c r="EF224" s="166"/>
      <c r="EG224" s="166"/>
      <c r="EH224" s="166"/>
      <c r="EI224" s="166"/>
      <c r="EJ224" s="166"/>
      <c r="EK224" s="166"/>
      <c r="EL224" s="166"/>
      <c r="EM224" s="166"/>
      <c r="EN224" s="166"/>
      <c r="EO224" s="166"/>
      <c r="EP224" s="166"/>
      <c r="EQ224" s="166"/>
      <c r="ER224" s="166"/>
      <c r="ES224" s="166"/>
      <c r="ET224" s="166"/>
      <c r="EU224" s="166"/>
      <c r="EV224" s="166"/>
      <c r="EW224" s="166"/>
      <c r="EX224" s="166"/>
    </row>
    <row r="225" spans="1:154" s="28" customFormat="1" ht="15.75" customHeight="1" x14ac:dyDescent="0.25">
      <c r="A225" s="165">
        <f>'2.Data entry'!B223</f>
        <v>0</v>
      </c>
      <c r="B225" s="429" t="s">
        <v>202</v>
      </c>
      <c r="C225" s="165">
        <f>'2.Data entry'!E223</f>
        <v>0</v>
      </c>
      <c r="D225" s="304">
        <f t="shared" si="436"/>
        <v>0</v>
      </c>
      <c r="E225" s="305" t="str">
        <f>'2.Data entry'!G223</f>
        <v>-</v>
      </c>
      <c r="F225" s="305" t="str">
        <f>'2.Data entry'!H223</f>
        <v>-</v>
      </c>
      <c r="G225" s="305" t="str">
        <f>'2.Data entry'!I223</f>
        <v>-</v>
      </c>
      <c r="H225" s="306"/>
      <c r="I225" s="262"/>
      <c r="J225" s="476">
        <v>1.0628154999999999E-3</v>
      </c>
      <c r="K225" s="476">
        <v>2.0036426E-10</v>
      </c>
      <c r="L225" s="476">
        <v>-4.3229770000000004E-3</v>
      </c>
      <c r="M225" s="476">
        <v>1.4641099999999999E-12</v>
      </c>
      <c r="N225" s="476">
        <v>-1.7015650000000001E-10</v>
      </c>
      <c r="O225" s="476">
        <v>4.2417738999999999E-7</v>
      </c>
      <c r="P225" s="476">
        <v>6.9535716999999999E-5</v>
      </c>
      <c r="Q225" s="476">
        <v>2.0630456000000001E-5</v>
      </c>
      <c r="R225" s="476">
        <v>1.5619158E-5</v>
      </c>
      <c r="S225" s="476">
        <v>8.1601446999999996E-5</v>
      </c>
      <c r="T225" s="476">
        <v>4.835571E-9</v>
      </c>
      <c r="U225" s="476">
        <v>7.4322844000000001E-6</v>
      </c>
      <c r="V225" s="476">
        <v>-2.5673133000000001E-9</v>
      </c>
      <c r="W225" s="476">
        <v>2.7860030999999998E-10</v>
      </c>
      <c r="X225" s="476">
        <v>1.0918744E-5</v>
      </c>
      <c r="Y225" s="310"/>
      <c r="Z225" s="311"/>
      <c r="AA225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166"/>
      <c r="AQ225" s="166"/>
      <c r="AR225" s="307"/>
      <c r="AS225" s="307"/>
      <c r="AT225" s="307"/>
      <c r="AU225" s="307"/>
      <c r="AV225" s="307"/>
      <c r="AW225" s="307"/>
      <c r="AX225" s="307"/>
      <c r="AY225" s="307"/>
      <c r="AZ225" s="307"/>
      <c r="BA225" s="307"/>
      <c r="BB225" s="307"/>
      <c r="BC225" s="307"/>
      <c r="BD225" s="307"/>
      <c r="BE225" s="307"/>
      <c r="BF225" s="307"/>
      <c r="BG225" s="166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166"/>
      <c r="BX225" s="262"/>
      <c r="BY225" s="336">
        <f t="shared" si="404"/>
        <v>0</v>
      </c>
      <c r="BZ225" s="336">
        <f t="shared" si="405"/>
        <v>0</v>
      </c>
      <c r="CA225" s="336">
        <f t="shared" si="406"/>
        <v>0</v>
      </c>
      <c r="CB225" s="336">
        <f t="shared" si="407"/>
        <v>0</v>
      </c>
      <c r="CC225" s="336">
        <f t="shared" si="408"/>
        <v>0</v>
      </c>
      <c r="CD225" s="336">
        <f t="shared" si="409"/>
        <v>0</v>
      </c>
      <c r="CE225" s="336">
        <f t="shared" si="410"/>
        <v>0</v>
      </c>
      <c r="CF225" s="336">
        <f t="shared" si="411"/>
        <v>0</v>
      </c>
      <c r="CG225" s="336">
        <f t="shared" si="412"/>
        <v>0</v>
      </c>
      <c r="CH225" s="336">
        <f t="shared" si="413"/>
        <v>0</v>
      </c>
      <c r="CI225" s="336">
        <f t="shared" si="414"/>
        <v>0</v>
      </c>
      <c r="CJ225" s="336">
        <f t="shared" si="415"/>
        <v>0</v>
      </c>
      <c r="CK225" s="336">
        <f t="shared" si="416"/>
        <v>0</v>
      </c>
      <c r="CL225" s="336">
        <f t="shared" si="417"/>
        <v>0</v>
      </c>
      <c r="CM225" s="336">
        <f t="shared" si="418"/>
        <v>0</v>
      </c>
      <c r="CN225" s="336"/>
      <c r="CO225" s="336"/>
      <c r="CP225" s="336"/>
      <c r="CQ225" s="336"/>
      <c r="CR225" s="336"/>
      <c r="CS225" s="336"/>
      <c r="CT225" s="336"/>
      <c r="CU225" s="336"/>
      <c r="CV225" s="336"/>
      <c r="CW225" s="336"/>
      <c r="CX225" s="336"/>
      <c r="CY225" s="336"/>
      <c r="CZ225" s="336"/>
      <c r="DA225" s="336"/>
      <c r="DB225" s="336"/>
      <c r="DC225" s="336"/>
      <c r="DD225" s="336"/>
      <c r="DE225" s="336"/>
      <c r="DF225" s="480"/>
      <c r="DG225" s="336">
        <f t="shared" si="437"/>
        <v>0</v>
      </c>
      <c r="DH225" s="336">
        <f t="shared" si="438"/>
        <v>0</v>
      </c>
      <c r="DI225" s="336">
        <f t="shared" si="439"/>
        <v>0</v>
      </c>
      <c r="DJ225" s="336">
        <f t="shared" si="440"/>
        <v>0</v>
      </c>
      <c r="DK225" s="336">
        <f t="shared" si="441"/>
        <v>0</v>
      </c>
      <c r="DL225" s="336">
        <f t="shared" si="442"/>
        <v>0</v>
      </c>
      <c r="DM225" s="336">
        <f t="shared" si="443"/>
        <v>0</v>
      </c>
      <c r="DN225" s="336">
        <f t="shared" si="444"/>
        <v>0</v>
      </c>
      <c r="DO225" s="336">
        <f t="shared" si="445"/>
        <v>0</v>
      </c>
      <c r="DP225" s="336">
        <f t="shared" si="446"/>
        <v>0</v>
      </c>
      <c r="DQ225" s="336">
        <f t="shared" si="447"/>
        <v>0</v>
      </c>
      <c r="DR225" s="336">
        <f t="shared" si="448"/>
        <v>0</v>
      </c>
      <c r="DS225" s="336">
        <f t="shared" si="449"/>
        <v>0</v>
      </c>
      <c r="DT225" s="336">
        <f t="shared" si="450"/>
        <v>0</v>
      </c>
      <c r="DU225" s="336">
        <f t="shared" si="451"/>
        <v>0</v>
      </c>
      <c r="DV225" s="166"/>
      <c r="DW225" s="166"/>
      <c r="DX225" s="166"/>
      <c r="DY225" s="166"/>
      <c r="DZ225" s="166"/>
      <c r="EA225" s="166"/>
      <c r="EB225" s="166"/>
      <c r="EC225" s="166"/>
      <c r="ED225" s="166"/>
      <c r="EE225" s="166"/>
      <c r="EF225" s="166"/>
      <c r="EG225" s="166"/>
      <c r="EH225" s="166"/>
      <c r="EI225" s="166"/>
      <c r="EJ225" s="166"/>
      <c r="EK225" s="166"/>
      <c r="EL225" s="166"/>
      <c r="EM225" s="166"/>
      <c r="EN225" s="166"/>
      <c r="EO225" s="166"/>
      <c r="EP225" s="166"/>
      <c r="EQ225" s="166"/>
      <c r="ER225" s="166"/>
      <c r="ES225" s="166"/>
      <c r="ET225" s="166"/>
      <c r="EU225" s="166"/>
      <c r="EV225" s="166"/>
      <c r="EW225" s="166"/>
      <c r="EX225" s="166"/>
    </row>
    <row r="226" spans="1:154" s="28" customFormat="1" ht="15.75" customHeight="1" x14ac:dyDescent="0.25">
      <c r="A226" s="165">
        <f>'2.Data entry'!B224</f>
        <v>0</v>
      </c>
      <c r="B226" s="429" t="s">
        <v>317</v>
      </c>
      <c r="C226" s="165">
        <f>'2.Data entry'!E224</f>
        <v>0</v>
      </c>
      <c r="D226" s="304">
        <f t="shared" si="436"/>
        <v>0</v>
      </c>
      <c r="E226" s="305" t="str">
        <f>'2.Data entry'!G224</f>
        <v>-</v>
      </c>
      <c r="F226" s="305" t="str">
        <f>'2.Data entry'!H224</f>
        <v>-</v>
      </c>
      <c r="G226" s="305" t="str">
        <f>'2.Data entry'!I224</f>
        <v>-</v>
      </c>
      <c r="H226" s="306"/>
      <c r="I226" s="262"/>
      <c r="J226" s="476">
        <v>1.6614217E-3</v>
      </c>
      <c r="K226" s="476">
        <v>3.1065182E-10</v>
      </c>
      <c r="L226" s="476">
        <v>-2.3301594000000002E-3</v>
      </c>
      <c r="M226" s="476">
        <v>2.1784890000000002E-12</v>
      </c>
      <c r="N226" s="476">
        <v>-7.4200019000000004E-11</v>
      </c>
      <c r="O226" s="476">
        <v>6.8479898E-7</v>
      </c>
      <c r="P226" s="476">
        <v>1.0781063E-4</v>
      </c>
      <c r="Q226" s="476">
        <v>2.4177959999999998E-5</v>
      </c>
      <c r="R226" s="476">
        <v>1.8824708000000001E-5</v>
      </c>
      <c r="S226" s="476">
        <v>9.5426089000000001E-5</v>
      </c>
      <c r="T226" s="476">
        <v>7.4972397999999996E-9</v>
      </c>
      <c r="U226" s="476">
        <v>8.6920759000000004E-6</v>
      </c>
      <c r="V226" s="476">
        <v>-3.9804531000000004E-9</v>
      </c>
      <c r="W226" s="476">
        <v>4.3195174999999998E-10</v>
      </c>
      <c r="X226" s="476">
        <v>1.6928805E-5</v>
      </c>
      <c r="Y226" s="310"/>
      <c r="Z226" s="311"/>
      <c r="AA226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166"/>
      <c r="AQ226" s="166"/>
      <c r="AR226" s="307"/>
      <c r="AS226" s="307"/>
      <c r="AT226" s="307"/>
      <c r="AU226" s="307"/>
      <c r="AV226" s="307"/>
      <c r="AW226" s="307"/>
      <c r="AX226" s="307"/>
      <c r="AY226" s="307"/>
      <c r="AZ226" s="307"/>
      <c r="BA226" s="307"/>
      <c r="BB226" s="307"/>
      <c r="BC226" s="307"/>
      <c r="BD226" s="307"/>
      <c r="BE226" s="307"/>
      <c r="BF226" s="307"/>
      <c r="BG226" s="166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166"/>
      <c r="BX226" s="262"/>
      <c r="BY226" s="336">
        <f t="shared" si="404"/>
        <v>0</v>
      </c>
      <c r="BZ226" s="336">
        <f t="shared" si="405"/>
        <v>0</v>
      </c>
      <c r="CA226" s="336">
        <f t="shared" si="406"/>
        <v>0</v>
      </c>
      <c r="CB226" s="336">
        <f t="shared" si="407"/>
        <v>0</v>
      </c>
      <c r="CC226" s="336">
        <f t="shared" si="408"/>
        <v>0</v>
      </c>
      <c r="CD226" s="336">
        <f t="shared" si="409"/>
        <v>0</v>
      </c>
      <c r="CE226" s="336">
        <f t="shared" si="410"/>
        <v>0</v>
      </c>
      <c r="CF226" s="336">
        <f t="shared" si="411"/>
        <v>0</v>
      </c>
      <c r="CG226" s="336">
        <f t="shared" si="412"/>
        <v>0</v>
      </c>
      <c r="CH226" s="336">
        <f t="shared" si="413"/>
        <v>0</v>
      </c>
      <c r="CI226" s="336">
        <f t="shared" si="414"/>
        <v>0</v>
      </c>
      <c r="CJ226" s="336">
        <f t="shared" si="415"/>
        <v>0</v>
      </c>
      <c r="CK226" s="336">
        <f t="shared" si="416"/>
        <v>0</v>
      </c>
      <c r="CL226" s="336">
        <f t="shared" si="417"/>
        <v>0</v>
      </c>
      <c r="CM226" s="336">
        <f t="shared" si="418"/>
        <v>0</v>
      </c>
      <c r="CN226" s="336"/>
      <c r="CO226" s="336"/>
      <c r="CP226" s="336"/>
      <c r="CQ226" s="336"/>
      <c r="CR226" s="336"/>
      <c r="CS226" s="336"/>
      <c r="CT226" s="336"/>
      <c r="CU226" s="336"/>
      <c r="CV226" s="336"/>
      <c r="CW226" s="336"/>
      <c r="CX226" s="336"/>
      <c r="CY226" s="336"/>
      <c r="CZ226" s="336"/>
      <c r="DA226" s="336"/>
      <c r="DB226" s="336"/>
      <c r="DC226" s="336"/>
      <c r="DD226" s="336"/>
      <c r="DE226" s="336"/>
      <c r="DF226" s="480"/>
      <c r="DG226" s="336">
        <f t="shared" si="437"/>
        <v>0</v>
      </c>
      <c r="DH226" s="336">
        <f t="shared" si="438"/>
        <v>0</v>
      </c>
      <c r="DI226" s="336">
        <f t="shared" si="439"/>
        <v>0</v>
      </c>
      <c r="DJ226" s="336">
        <f t="shared" si="440"/>
        <v>0</v>
      </c>
      <c r="DK226" s="336">
        <f t="shared" si="441"/>
        <v>0</v>
      </c>
      <c r="DL226" s="336">
        <f t="shared" si="442"/>
        <v>0</v>
      </c>
      <c r="DM226" s="336">
        <f t="shared" si="443"/>
        <v>0</v>
      </c>
      <c r="DN226" s="336">
        <f t="shared" si="444"/>
        <v>0</v>
      </c>
      <c r="DO226" s="336">
        <f t="shared" si="445"/>
        <v>0</v>
      </c>
      <c r="DP226" s="336">
        <f t="shared" si="446"/>
        <v>0</v>
      </c>
      <c r="DQ226" s="336">
        <f t="shared" si="447"/>
        <v>0</v>
      </c>
      <c r="DR226" s="336">
        <f t="shared" si="448"/>
        <v>0</v>
      </c>
      <c r="DS226" s="336">
        <f t="shared" si="449"/>
        <v>0</v>
      </c>
      <c r="DT226" s="336">
        <f t="shared" si="450"/>
        <v>0</v>
      </c>
      <c r="DU226" s="336">
        <f t="shared" si="451"/>
        <v>0</v>
      </c>
      <c r="DV226" s="166"/>
      <c r="DW226" s="166"/>
      <c r="DX226" s="166"/>
      <c r="DY226" s="166"/>
      <c r="DZ226" s="166"/>
      <c r="EA226" s="166"/>
      <c r="EB226" s="166"/>
      <c r="EC226" s="166"/>
      <c r="ED226" s="166"/>
      <c r="EE226" s="166"/>
      <c r="EF226" s="166"/>
      <c r="EG226" s="166"/>
      <c r="EH226" s="166"/>
      <c r="EI226" s="166"/>
      <c r="EJ226" s="166"/>
      <c r="EK226" s="166"/>
      <c r="EL226" s="166"/>
      <c r="EM226" s="166"/>
      <c r="EN226" s="166"/>
      <c r="EO226" s="166"/>
      <c r="EP226" s="166"/>
      <c r="EQ226" s="166"/>
      <c r="ER226" s="166"/>
      <c r="ES226" s="166"/>
      <c r="ET226" s="166"/>
      <c r="EU226" s="166"/>
      <c r="EV226" s="166"/>
      <c r="EW226" s="166"/>
      <c r="EX226" s="166"/>
    </row>
    <row r="227" spans="1:154" s="28" customFormat="1" ht="15.75" customHeight="1" x14ac:dyDescent="0.25">
      <c r="A227" s="165">
        <f>'2.Data entry'!B225</f>
        <v>0</v>
      </c>
      <c r="B227" s="429" t="s">
        <v>354</v>
      </c>
      <c r="C227" s="165">
        <f>'2.Data entry'!E225</f>
        <v>0</v>
      </c>
      <c r="D227" s="304">
        <f t="shared" si="436"/>
        <v>0</v>
      </c>
      <c r="E227" s="305" t="str">
        <f>'2.Data entry'!G225</f>
        <v>-</v>
      </c>
      <c r="F227" s="305" t="str">
        <f>'2.Data entry'!H225</f>
        <v>-</v>
      </c>
      <c r="G227" s="305" t="str">
        <f>'2.Data entry'!I225</f>
        <v>-</v>
      </c>
      <c r="H227" s="306"/>
      <c r="I227" s="262"/>
      <c r="J227" s="476">
        <v>2.145867</v>
      </c>
      <c r="K227" s="476">
        <v>3.3994973000000001E-9</v>
      </c>
      <c r="L227" s="476">
        <v>8.4713741000000002</v>
      </c>
      <c r="M227" s="476">
        <v>6.799962E-9</v>
      </c>
      <c r="N227" s="476">
        <v>2.4374923000000001E-7</v>
      </c>
      <c r="O227" s="476">
        <v>3.2482593000000002E-4</v>
      </c>
      <c r="P227" s="476">
        <v>1.1790164000000001E-3</v>
      </c>
      <c r="Q227" s="476">
        <v>1.4762369E-3</v>
      </c>
      <c r="R227" s="476">
        <v>5.9931956E-4</v>
      </c>
      <c r="S227" s="476">
        <v>2.5645250999999998E-3</v>
      </c>
      <c r="T227" s="476">
        <v>1.8340211000000001E-5</v>
      </c>
      <c r="U227" s="476">
        <v>1.328676E-3</v>
      </c>
      <c r="V227" s="476">
        <v>2.8189371999999999E-7</v>
      </c>
      <c r="W227" s="476">
        <v>4.8584873000000002E-9</v>
      </c>
      <c r="X227" s="476">
        <v>3.7455765000000002E-2</v>
      </c>
      <c r="Y227" s="310"/>
      <c r="Z227" s="311"/>
      <c r="AA227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166"/>
      <c r="AQ227" s="166"/>
      <c r="AR227" s="307"/>
      <c r="AS227" s="307"/>
      <c r="AT227" s="307"/>
      <c r="AU227" s="307"/>
      <c r="AV227" s="307"/>
      <c r="AW227" s="307"/>
      <c r="AX227" s="307"/>
      <c r="AY227" s="307"/>
      <c r="AZ227" s="307"/>
      <c r="BA227" s="307"/>
      <c r="BB227" s="307"/>
      <c r="BC227" s="307"/>
      <c r="BD227" s="307"/>
      <c r="BE227" s="307"/>
      <c r="BF227" s="307"/>
      <c r="BG227" s="166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166"/>
      <c r="BX227" s="262"/>
      <c r="BY227" s="336">
        <f t="shared" si="404"/>
        <v>0</v>
      </c>
      <c r="BZ227" s="336">
        <f t="shared" si="405"/>
        <v>0</v>
      </c>
      <c r="CA227" s="336">
        <f t="shared" si="406"/>
        <v>0</v>
      </c>
      <c r="CB227" s="336">
        <f t="shared" si="407"/>
        <v>0</v>
      </c>
      <c r="CC227" s="336">
        <f t="shared" si="408"/>
        <v>0</v>
      </c>
      <c r="CD227" s="336">
        <f t="shared" si="409"/>
        <v>0</v>
      </c>
      <c r="CE227" s="336">
        <f t="shared" si="410"/>
        <v>0</v>
      </c>
      <c r="CF227" s="336">
        <f t="shared" si="411"/>
        <v>0</v>
      </c>
      <c r="CG227" s="336">
        <f t="shared" si="412"/>
        <v>0</v>
      </c>
      <c r="CH227" s="336">
        <f t="shared" si="413"/>
        <v>0</v>
      </c>
      <c r="CI227" s="336">
        <f t="shared" si="414"/>
        <v>0</v>
      </c>
      <c r="CJ227" s="336">
        <f t="shared" si="415"/>
        <v>0</v>
      </c>
      <c r="CK227" s="336">
        <f t="shared" si="416"/>
        <v>0</v>
      </c>
      <c r="CL227" s="336">
        <f t="shared" si="417"/>
        <v>0</v>
      </c>
      <c r="CM227" s="336">
        <f t="shared" si="418"/>
        <v>0</v>
      </c>
      <c r="CN227" s="336"/>
      <c r="CO227" s="336"/>
      <c r="CP227" s="336"/>
      <c r="CQ227" s="336"/>
      <c r="CR227" s="336"/>
      <c r="CS227" s="336"/>
      <c r="CT227" s="336"/>
      <c r="CU227" s="336"/>
      <c r="CV227" s="336"/>
      <c r="CW227" s="336"/>
      <c r="CX227" s="336"/>
      <c r="CY227" s="336"/>
      <c r="CZ227" s="336"/>
      <c r="DA227" s="336"/>
      <c r="DB227" s="336"/>
      <c r="DC227" s="336"/>
      <c r="DD227" s="336"/>
      <c r="DE227" s="336"/>
      <c r="DF227" s="480"/>
      <c r="DG227" s="336">
        <f t="shared" si="437"/>
        <v>0</v>
      </c>
      <c r="DH227" s="336">
        <f t="shared" si="438"/>
        <v>0</v>
      </c>
      <c r="DI227" s="336">
        <f t="shared" si="439"/>
        <v>0</v>
      </c>
      <c r="DJ227" s="336">
        <f t="shared" si="440"/>
        <v>0</v>
      </c>
      <c r="DK227" s="336">
        <f t="shared" si="441"/>
        <v>0</v>
      </c>
      <c r="DL227" s="336">
        <f t="shared" si="442"/>
        <v>0</v>
      </c>
      <c r="DM227" s="336">
        <f t="shared" si="443"/>
        <v>0</v>
      </c>
      <c r="DN227" s="336">
        <f t="shared" si="444"/>
        <v>0</v>
      </c>
      <c r="DO227" s="336">
        <f t="shared" si="445"/>
        <v>0</v>
      </c>
      <c r="DP227" s="336">
        <f t="shared" si="446"/>
        <v>0</v>
      </c>
      <c r="DQ227" s="336">
        <f t="shared" si="447"/>
        <v>0</v>
      </c>
      <c r="DR227" s="336">
        <f t="shared" si="448"/>
        <v>0</v>
      </c>
      <c r="DS227" s="336">
        <f t="shared" si="449"/>
        <v>0</v>
      </c>
      <c r="DT227" s="336">
        <f t="shared" si="450"/>
        <v>0</v>
      </c>
      <c r="DU227" s="336">
        <f t="shared" si="451"/>
        <v>0</v>
      </c>
      <c r="DV227" s="166"/>
      <c r="DW227" s="166"/>
      <c r="DX227" s="166"/>
      <c r="DY227" s="166"/>
      <c r="DZ227" s="166"/>
      <c r="EA227" s="166"/>
      <c r="EB227" s="166"/>
      <c r="EC227" s="166"/>
      <c r="ED227" s="166"/>
      <c r="EE227" s="166"/>
      <c r="EF227" s="166"/>
      <c r="EG227" s="166"/>
      <c r="EH227" s="166"/>
      <c r="EI227" s="166"/>
      <c r="EJ227" s="166"/>
      <c r="EK227" s="166"/>
      <c r="EL227" s="166"/>
      <c r="EM227" s="166"/>
      <c r="EN227" s="166"/>
      <c r="EO227" s="166"/>
      <c r="EP227" s="166"/>
      <c r="EQ227" s="166"/>
      <c r="ER227" s="166"/>
      <c r="ES227" s="166"/>
      <c r="ET227" s="166"/>
      <c r="EU227" s="166"/>
      <c r="EV227" s="166"/>
      <c r="EW227" s="166"/>
      <c r="EX227" s="166"/>
    </row>
    <row r="228" spans="1:154" s="28" customFormat="1" ht="15.75" customHeight="1" x14ac:dyDescent="0.25">
      <c r="A228" s="165">
        <f>'2.Data entry'!B226</f>
        <v>0</v>
      </c>
      <c r="B228" s="429" t="s">
        <v>204</v>
      </c>
      <c r="C228" s="165">
        <f>'2.Data entry'!E226</f>
        <v>0</v>
      </c>
      <c r="D228" s="304">
        <f t="shared" si="436"/>
        <v>0</v>
      </c>
      <c r="E228" s="305" t="str">
        <f>'2.Data entry'!G226</f>
        <v>-</v>
      </c>
      <c r="F228" s="305" t="str">
        <f>'2.Data entry'!H226</f>
        <v>-</v>
      </c>
      <c r="G228" s="305" t="str">
        <f>'2.Data entry'!I226</f>
        <v>-</v>
      </c>
      <c r="H228" s="306"/>
      <c r="I228" s="262"/>
      <c r="J228" s="476">
        <v>1.7310477999999999E-3</v>
      </c>
      <c r="K228" s="476">
        <v>3.2347977000000001E-10</v>
      </c>
      <c r="L228" s="476">
        <v>-2.0983674E-3</v>
      </c>
      <c r="M228" s="476">
        <v>2.2615809999999999E-12</v>
      </c>
      <c r="N228" s="476">
        <v>-6.3038967000000001E-11</v>
      </c>
      <c r="O228" s="476">
        <v>7.1511284000000003E-7</v>
      </c>
      <c r="P228" s="476">
        <v>1.1226252E-4</v>
      </c>
      <c r="Q228" s="476">
        <v>2.4590583000000002E-5</v>
      </c>
      <c r="R228" s="476">
        <v>1.9197557E-5</v>
      </c>
      <c r="S228" s="476">
        <v>9.7034083999999996E-5</v>
      </c>
      <c r="T228" s="476">
        <v>7.8068283999999999E-9</v>
      </c>
      <c r="U228" s="476">
        <v>8.8386068999999996E-6</v>
      </c>
      <c r="V228" s="476">
        <v>-4.1448204999999999E-9</v>
      </c>
      <c r="W228" s="476">
        <v>4.4978862000000001E-10</v>
      </c>
      <c r="X228" s="476">
        <v>1.7627858E-5</v>
      </c>
      <c r="Y228" s="310"/>
      <c r="Z228" s="311"/>
      <c r="AA228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166"/>
      <c r="AQ228" s="166"/>
      <c r="AR228" s="307"/>
      <c r="AS228" s="307"/>
      <c r="AT228" s="307"/>
      <c r="AU228" s="307"/>
      <c r="AV228" s="307"/>
      <c r="AW228" s="307"/>
      <c r="AX228" s="307"/>
      <c r="AY228" s="307"/>
      <c r="AZ228" s="307"/>
      <c r="BA228" s="307"/>
      <c r="BB228" s="307"/>
      <c r="BC228" s="307"/>
      <c r="BD228" s="307"/>
      <c r="BE228" s="307"/>
      <c r="BF228" s="307"/>
      <c r="BG228" s="166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166"/>
      <c r="BX228" s="262"/>
      <c r="BY228" s="336">
        <f t="shared" si="404"/>
        <v>0</v>
      </c>
      <c r="BZ228" s="336">
        <f t="shared" si="405"/>
        <v>0</v>
      </c>
      <c r="CA228" s="336">
        <f t="shared" si="406"/>
        <v>0</v>
      </c>
      <c r="CB228" s="336">
        <f t="shared" si="407"/>
        <v>0</v>
      </c>
      <c r="CC228" s="336">
        <f t="shared" si="408"/>
        <v>0</v>
      </c>
      <c r="CD228" s="336">
        <f t="shared" si="409"/>
        <v>0</v>
      </c>
      <c r="CE228" s="336">
        <f t="shared" si="410"/>
        <v>0</v>
      </c>
      <c r="CF228" s="336">
        <f t="shared" si="411"/>
        <v>0</v>
      </c>
      <c r="CG228" s="336">
        <f t="shared" si="412"/>
        <v>0</v>
      </c>
      <c r="CH228" s="336">
        <f t="shared" si="413"/>
        <v>0</v>
      </c>
      <c r="CI228" s="336">
        <f t="shared" si="414"/>
        <v>0</v>
      </c>
      <c r="CJ228" s="336">
        <f t="shared" si="415"/>
        <v>0</v>
      </c>
      <c r="CK228" s="336">
        <f t="shared" si="416"/>
        <v>0</v>
      </c>
      <c r="CL228" s="336">
        <f t="shared" si="417"/>
        <v>0</v>
      </c>
      <c r="CM228" s="336">
        <f t="shared" si="418"/>
        <v>0</v>
      </c>
      <c r="CN228" s="336"/>
      <c r="CO228" s="336"/>
      <c r="CP228" s="336"/>
      <c r="CQ228" s="336"/>
      <c r="CR228" s="336"/>
      <c r="CS228" s="336"/>
      <c r="CT228" s="336"/>
      <c r="CU228" s="336"/>
      <c r="CV228" s="336"/>
      <c r="CW228" s="336"/>
      <c r="CX228" s="336"/>
      <c r="CY228" s="336"/>
      <c r="CZ228" s="336"/>
      <c r="DA228" s="336"/>
      <c r="DB228" s="336"/>
      <c r="DC228" s="336"/>
      <c r="DD228" s="336"/>
      <c r="DE228" s="336"/>
      <c r="DF228" s="480"/>
      <c r="DG228" s="336">
        <f t="shared" si="437"/>
        <v>0</v>
      </c>
      <c r="DH228" s="336">
        <f t="shared" si="438"/>
        <v>0</v>
      </c>
      <c r="DI228" s="336">
        <f t="shared" si="439"/>
        <v>0</v>
      </c>
      <c r="DJ228" s="336">
        <f t="shared" si="440"/>
        <v>0</v>
      </c>
      <c r="DK228" s="336">
        <f t="shared" si="441"/>
        <v>0</v>
      </c>
      <c r="DL228" s="336">
        <f t="shared" si="442"/>
        <v>0</v>
      </c>
      <c r="DM228" s="336">
        <f t="shared" si="443"/>
        <v>0</v>
      </c>
      <c r="DN228" s="336">
        <f t="shared" si="444"/>
        <v>0</v>
      </c>
      <c r="DO228" s="336">
        <f t="shared" si="445"/>
        <v>0</v>
      </c>
      <c r="DP228" s="336">
        <f t="shared" si="446"/>
        <v>0</v>
      </c>
      <c r="DQ228" s="336">
        <f t="shared" si="447"/>
        <v>0</v>
      </c>
      <c r="DR228" s="336">
        <f t="shared" si="448"/>
        <v>0</v>
      </c>
      <c r="DS228" s="336">
        <f t="shared" si="449"/>
        <v>0</v>
      </c>
      <c r="DT228" s="336">
        <f t="shared" si="450"/>
        <v>0</v>
      </c>
      <c r="DU228" s="336">
        <f t="shared" si="451"/>
        <v>0</v>
      </c>
      <c r="DV228" s="166"/>
      <c r="DW228" s="166"/>
      <c r="DX228" s="166"/>
      <c r="DY228" s="166"/>
      <c r="DZ228" s="166"/>
      <c r="EA228" s="166"/>
      <c r="EB228" s="166"/>
      <c r="EC228" s="166"/>
      <c r="ED228" s="166"/>
      <c r="EE228" s="166"/>
      <c r="EF228" s="166"/>
      <c r="EG228" s="166"/>
      <c r="EH228" s="166"/>
      <c r="EI228" s="166"/>
      <c r="EJ228" s="166"/>
      <c r="EK228" s="166"/>
      <c r="EL228" s="166"/>
      <c r="EM228" s="166"/>
      <c r="EN228" s="166"/>
      <c r="EO228" s="166"/>
      <c r="EP228" s="166"/>
      <c r="EQ228" s="166"/>
      <c r="ER228" s="166"/>
      <c r="ES228" s="166"/>
      <c r="ET228" s="166"/>
      <c r="EU228" s="166"/>
      <c r="EV228" s="166"/>
      <c r="EW228" s="166"/>
      <c r="EX228" s="166"/>
    </row>
    <row r="229" spans="1:154" s="28" customFormat="1" ht="15.75" customHeight="1" x14ac:dyDescent="0.25">
      <c r="A229" s="165">
        <f>'2.Data entry'!B227</f>
        <v>0</v>
      </c>
      <c r="B229" s="303" t="str">
        <f>'2.Data entry'!C227</f>
        <v>Plastic waste production</v>
      </c>
      <c r="C229" s="165" t="str">
        <f>'2.Data entry'!E227</f>
        <v>kg</v>
      </c>
      <c r="D229" s="304">
        <f>'2.Data entry'!F227</f>
        <v>0</v>
      </c>
      <c r="E229" s="305" t="str">
        <f>'2.Data entry'!G227</f>
        <v>-</v>
      </c>
      <c r="F229" s="305" t="str">
        <f>'2.Data entry'!H227</f>
        <v>-</v>
      </c>
      <c r="G229" s="305" t="str">
        <f>'2.Data entry'!I227</f>
        <v>-</v>
      </c>
      <c r="H229" s="306"/>
      <c r="I229" s="262"/>
      <c r="J229" s="330"/>
      <c r="K229" s="330"/>
      <c r="L229" s="330"/>
      <c r="M229" s="330"/>
      <c r="N229" s="330"/>
      <c r="O229" s="330"/>
      <c r="P229" s="330"/>
      <c r="Q229" s="330"/>
      <c r="R229" s="330"/>
      <c r="S229" s="330"/>
      <c r="T229" s="330"/>
      <c r="U229" s="330"/>
      <c r="V229" s="330"/>
      <c r="W229" s="330"/>
      <c r="X229" s="330"/>
      <c r="Y229" s="310"/>
      <c r="Z229" s="311"/>
      <c r="AA2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166"/>
      <c r="AQ229" s="166"/>
      <c r="AR229" s="307"/>
      <c r="AS229" s="307"/>
      <c r="AT229" s="307"/>
      <c r="AU229" s="307"/>
      <c r="AV229" s="307"/>
      <c r="AW229" s="307"/>
      <c r="AX229" s="307"/>
      <c r="AY229" s="307"/>
      <c r="AZ229" s="307"/>
      <c r="BA229" s="307"/>
      <c r="BB229" s="307"/>
      <c r="BC229" s="307"/>
      <c r="BD229" s="307"/>
      <c r="BE229" s="307"/>
      <c r="BF229" s="307"/>
      <c r="BG229" s="166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166"/>
      <c r="BX229" s="262"/>
      <c r="BY229" s="336">
        <f t="shared" si="404"/>
        <v>0</v>
      </c>
      <c r="BZ229" s="336">
        <f t="shared" si="405"/>
        <v>0</v>
      </c>
      <c r="CA229" s="336">
        <f t="shared" si="406"/>
        <v>0</v>
      </c>
      <c r="CB229" s="336">
        <f t="shared" si="407"/>
        <v>0</v>
      </c>
      <c r="CC229" s="336">
        <f t="shared" si="408"/>
        <v>0</v>
      </c>
      <c r="CD229" s="336">
        <f t="shared" si="409"/>
        <v>0</v>
      </c>
      <c r="CE229" s="336">
        <f t="shared" si="410"/>
        <v>0</v>
      </c>
      <c r="CF229" s="336">
        <f t="shared" si="411"/>
        <v>0</v>
      </c>
      <c r="CG229" s="336">
        <f t="shared" si="412"/>
        <v>0</v>
      </c>
      <c r="CH229" s="336">
        <f t="shared" si="413"/>
        <v>0</v>
      </c>
      <c r="CI229" s="336">
        <f t="shared" si="414"/>
        <v>0</v>
      </c>
      <c r="CJ229" s="336">
        <f t="shared" si="415"/>
        <v>0</v>
      </c>
      <c r="CK229" s="336">
        <f t="shared" si="416"/>
        <v>0</v>
      </c>
      <c r="CL229" s="336">
        <f t="shared" si="417"/>
        <v>0</v>
      </c>
      <c r="CM229" s="336">
        <f t="shared" si="418"/>
        <v>0</v>
      </c>
      <c r="CN229" s="336"/>
      <c r="CO229" s="336"/>
      <c r="CP229" s="336"/>
      <c r="CQ229" s="336"/>
      <c r="CR229" s="336"/>
      <c r="CS229" s="336"/>
      <c r="CT229" s="336"/>
      <c r="CU229" s="336"/>
      <c r="CV229" s="336"/>
      <c r="CW229" s="336"/>
      <c r="CX229" s="336"/>
      <c r="CY229" s="336"/>
      <c r="CZ229" s="336"/>
      <c r="DA229" s="336"/>
      <c r="DB229" s="336"/>
      <c r="DC229" s="336"/>
      <c r="DD229" s="336"/>
      <c r="DE229" s="336"/>
      <c r="DF229" s="480"/>
      <c r="DG229" s="336">
        <f t="shared" si="437"/>
        <v>0</v>
      </c>
      <c r="DH229" s="336">
        <f t="shared" si="438"/>
        <v>0</v>
      </c>
      <c r="DI229" s="336">
        <f t="shared" si="439"/>
        <v>0</v>
      </c>
      <c r="DJ229" s="336">
        <f t="shared" si="440"/>
        <v>0</v>
      </c>
      <c r="DK229" s="336">
        <f t="shared" si="441"/>
        <v>0</v>
      </c>
      <c r="DL229" s="336">
        <f t="shared" si="442"/>
        <v>0</v>
      </c>
      <c r="DM229" s="336">
        <f t="shared" si="443"/>
        <v>0</v>
      </c>
      <c r="DN229" s="336">
        <f t="shared" si="444"/>
        <v>0</v>
      </c>
      <c r="DO229" s="336">
        <f t="shared" si="445"/>
        <v>0</v>
      </c>
      <c r="DP229" s="336">
        <f t="shared" si="446"/>
        <v>0</v>
      </c>
      <c r="DQ229" s="336">
        <f t="shared" si="447"/>
        <v>0</v>
      </c>
      <c r="DR229" s="336">
        <f t="shared" si="448"/>
        <v>0</v>
      </c>
      <c r="DS229" s="336">
        <f t="shared" si="449"/>
        <v>0</v>
      </c>
      <c r="DT229" s="336">
        <f t="shared" si="450"/>
        <v>0</v>
      </c>
      <c r="DU229" s="336">
        <f t="shared" si="451"/>
        <v>0</v>
      </c>
      <c r="DV229" s="166"/>
      <c r="DW229" s="166"/>
      <c r="DX229" s="166"/>
      <c r="DY229" s="166"/>
      <c r="DZ229" s="166"/>
      <c r="EA229" s="166"/>
      <c r="EB229" s="166"/>
      <c r="EC229" s="166"/>
      <c r="ED229" s="166"/>
      <c r="EE229" s="166"/>
      <c r="EF229" s="166"/>
      <c r="EG229" s="166"/>
      <c r="EH229" s="166"/>
      <c r="EI229" s="166"/>
      <c r="EJ229" s="166"/>
      <c r="EK229" s="166"/>
      <c r="EL229" s="166"/>
      <c r="EM229" s="166"/>
      <c r="EN229" s="166"/>
      <c r="EO229" s="166"/>
      <c r="EP229" s="166"/>
      <c r="EQ229" s="166"/>
      <c r="ER229" s="166"/>
      <c r="ES229" s="166"/>
      <c r="ET229" s="166"/>
      <c r="EU229" s="166"/>
      <c r="EV229" s="166"/>
      <c r="EW229" s="166"/>
      <c r="EX229" s="166"/>
    </row>
    <row r="230" spans="1:154" s="28" customFormat="1" ht="15.75" customHeight="1" x14ac:dyDescent="0.25">
      <c r="A230" s="165">
        <f>'2.Data entry'!B228</f>
        <v>0</v>
      </c>
      <c r="B230" s="429" t="s">
        <v>195</v>
      </c>
      <c r="C230" s="165">
        <f>'2.Data entry'!E228</f>
        <v>0</v>
      </c>
      <c r="D230" s="304">
        <f t="shared" ref="D230:D235" si="452">IF($D$7=B230,$D$229,0)</f>
        <v>0</v>
      </c>
      <c r="E230" s="305" t="str">
        <f>'2.Data entry'!G228</f>
        <v>-</v>
      </c>
      <c r="F230" s="305" t="str">
        <f>'2.Data entry'!H228</f>
        <v>-</v>
      </c>
      <c r="G230" s="305" t="str">
        <f>'2.Data entry'!I228</f>
        <v>-</v>
      </c>
      <c r="H230" s="306"/>
      <c r="I230" s="262"/>
      <c r="J230" s="476">
        <v>0.38625671</v>
      </c>
      <c r="K230" s="476">
        <v>3.6663864999999999E-9</v>
      </c>
      <c r="L230" s="476">
        <v>45.097938999999997</v>
      </c>
      <c r="M230" s="476">
        <v>1.2845554E-8</v>
      </c>
      <c r="N230" s="476">
        <v>8.3447820999999996E-7</v>
      </c>
      <c r="O230" s="476">
        <v>1.8286832000000001E-3</v>
      </c>
      <c r="P230" s="476">
        <v>1.2545862000000001E-3</v>
      </c>
      <c r="Q230" s="476">
        <v>8.3769252999999996E-4</v>
      </c>
      <c r="R230" s="476">
        <v>5.5891222000000005E-4</v>
      </c>
      <c r="S230" s="476">
        <v>2.7664679999999998E-3</v>
      </c>
      <c r="T230" s="476">
        <v>3.0420565999999998E-7</v>
      </c>
      <c r="U230" s="476">
        <v>2.091337E-3</v>
      </c>
      <c r="V230" s="476">
        <v>5.7447985000000002E-5</v>
      </c>
      <c r="W230" s="476">
        <v>3.781513E-8</v>
      </c>
      <c r="X230" s="476">
        <v>3.4541757999999999E-2</v>
      </c>
      <c r="Y230" s="310"/>
      <c r="Z230" s="311"/>
      <c r="AA230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166"/>
      <c r="AQ230" s="166"/>
      <c r="AR230" s="307"/>
      <c r="AS230" s="307"/>
      <c r="AT230" s="307"/>
      <c r="AU230" s="307"/>
      <c r="AV230" s="307"/>
      <c r="AW230" s="307"/>
      <c r="AX230" s="307"/>
      <c r="AY230" s="307"/>
      <c r="AZ230" s="307"/>
      <c r="BA230" s="307"/>
      <c r="BB230" s="307"/>
      <c r="BC230" s="307"/>
      <c r="BD230" s="307"/>
      <c r="BE230" s="307"/>
      <c r="BF230" s="307"/>
      <c r="BG230" s="166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166"/>
      <c r="BX230" s="262"/>
      <c r="BY230" s="336">
        <f t="shared" si="404"/>
        <v>0</v>
      </c>
      <c r="BZ230" s="336">
        <f t="shared" si="405"/>
        <v>0</v>
      </c>
      <c r="CA230" s="336">
        <f t="shared" si="406"/>
        <v>0</v>
      </c>
      <c r="CB230" s="336">
        <f t="shared" si="407"/>
        <v>0</v>
      </c>
      <c r="CC230" s="336">
        <f t="shared" si="408"/>
        <v>0</v>
      </c>
      <c r="CD230" s="336">
        <f t="shared" si="409"/>
        <v>0</v>
      </c>
      <c r="CE230" s="336">
        <f t="shared" si="410"/>
        <v>0</v>
      </c>
      <c r="CF230" s="336">
        <f t="shared" si="411"/>
        <v>0</v>
      </c>
      <c r="CG230" s="336">
        <f t="shared" si="412"/>
        <v>0</v>
      </c>
      <c r="CH230" s="336">
        <f t="shared" si="413"/>
        <v>0</v>
      </c>
      <c r="CI230" s="336">
        <f t="shared" si="414"/>
        <v>0</v>
      </c>
      <c r="CJ230" s="336">
        <f t="shared" si="415"/>
        <v>0</v>
      </c>
      <c r="CK230" s="336">
        <f t="shared" si="416"/>
        <v>0</v>
      </c>
      <c r="CL230" s="336">
        <f t="shared" si="417"/>
        <v>0</v>
      </c>
      <c r="CM230" s="336">
        <f t="shared" si="418"/>
        <v>0</v>
      </c>
      <c r="CN230" s="336"/>
      <c r="CO230" s="336"/>
      <c r="CP230" s="336"/>
      <c r="CQ230" s="336"/>
      <c r="CR230" s="336"/>
      <c r="CS230" s="336"/>
      <c r="CT230" s="336"/>
      <c r="CU230" s="336"/>
      <c r="CV230" s="336"/>
      <c r="CW230" s="336"/>
      <c r="CX230" s="336"/>
      <c r="CY230" s="336"/>
      <c r="CZ230" s="336"/>
      <c r="DA230" s="336"/>
      <c r="DB230" s="336"/>
      <c r="DC230" s="336"/>
      <c r="DD230" s="336"/>
      <c r="DE230" s="336"/>
      <c r="DF230" s="480"/>
      <c r="DG230" s="336">
        <f t="shared" si="437"/>
        <v>0</v>
      </c>
      <c r="DH230" s="336">
        <f t="shared" si="438"/>
        <v>0</v>
      </c>
      <c r="DI230" s="336">
        <f t="shared" si="439"/>
        <v>0</v>
      </c>
      <c r="DJ230" s="336">
        <f t="shared" si="440"/>
        <v>0</v>
      </c>
      <c r="DK230" s="336">
        <f t="shared" si="441"/>
        <v>0</v>
      </c>
      <c r="DL230" s="336">
        <f t="shared" si="442"/>
        <v>0</v>
      </c>
      <c r="DM230" s="336">
        <f t="shared" si="443"/>
        <v>0</v>
      </c>
      <c r="DN230" s="336">
        <f t="shared" si="444"/>
        <v>0</v>
      </c>
      <c r="DO230" s="336">
        <f t="shared" si="445"/>
        <v>0</v>
      </c>
      <c r="DP230" s="336">
        <f t="shared" si="446"/>
        <v>0</v>
      </c>
      <c r="DQ230" s="336">
        <f t="shared" si="447"/>
        <v>0</v>
      </c>
      <c r="DR230" s="336">
        <f t="shared" si="448"/>
        <v>0</v>
      </c>
      <c r="DS230" s="336">
        <f t="shared" si="449"/>
        <v>0</v>
      </c>
      <c r="DT230" s="336">
        <f t="shared" si="450"/>
        <v>0</v>
      </c>
      <c r="DU230" s="336">
        <f t="shared" si="451"/>
        <v>0</v>
      </c>
      <c r="DV230" s="166"/>
      <c r="DW230" s="166"/>
      <c r="DX230" s="166"/>
      <c r="DY230" s="166"/>
      <c r="DZ230" s="166"/>
      <c r="EA230" s="166"/>
      <c r="EB230" s="166"/>
      <c r="EC230" s="166"/>
      <c r="ED230" s="166"/>
      <c r="EE230" s="166"/>
      <c r="EF230" s="166"/>
      <c r="EG230" s="166"/>
      <c r="EH230" s="166"/>
      <c r="EI230" s="166"/>
      <c r="EJ230" s="166"/>
      <c r="EK230" s="166"/>
      <c r="EL230" s="166"/>
      <c r="EM230" s="166"/>
      <c r="EN230" s="166"/>
      <c r="EO230" s="166"/>
      <c r="EP230" s="166"/>
      <c r="EQ230" s="166"/>
      <c r="ER230" s="166"/>
      <c r="ES230" s="166"/>
      <c r="ET230" s="166"/>
      <c r="EU230" s="166"/>
      <c r="EV230" s="166"/>
      <c r="EW230" s="166"/>
      <c r="EX230" s="166"/>
    </row>
    <row r="231" spans="1:154" s="28" customFormat="1" ht="15.75" customHeight="1" x14ac:dyDescent="0.25">
      <c r="A231" s="165">
        <f>'2.Data entry'!B229</f>
        <v>0</v>
      </c>
      <c r="B231" s="429" t="s">
        <v>318</v>
      </c>
      <c r="C231" s="165">
        <f>'2.Data entry'!E229</f>
        <v>0</v>
      </c>
      <c r="D231" s="304">
        <f t="shared" si="452"/>
        <v>0</v>
      </c>
      <c r="E231" s="305" t="str">
        <f>'2.Data entry'!G229</f>
        <v>-</v>
      </c>
      <c r="F231" s="305" t="str">
        <f>'2.Data entry'!H229</f>
        <v>-</v>
      </c>
      <c r="G231" s="305" t="str">
        <f>'2.Data entry'!I229</f>
        <v>-</v>
      </c>
      <c r="H231" s="306"/>
      <c r="I231" s="262"/>
      <c r="J231" s="476">
        <v>0.20593411</v>
      </c>
      <c r="K231" s="476">
        <v>4.2146510999999996E-9</v>
      </c>
      <c r="L231" s="476">
        <v>45.393036000000002</v>
      </c>
      <c r="M231" s="476">
        <v>6.1028488999999999E-9</v>
      </c>
      <c r="N231" s="476">
        <v>8.1889875999999996E-7</v>
      </c>
      <c r="O231" s="476">
        <v>6.4665689000000003E-4</v>
      </c>
      <c r="P231" s="476">
        <v>1.5204557E-3</v>
      </c>
      <c r="Q231" s="476">
        <v>4.4110431000000001E-4</v>
      </c>
      <c r="R231" s="476">
        <v>3.0160262000000001E-4</v>
      </c>
      <c r="S231" s="476">
        <v>1.4360864E-3</v>
      </c>
      <c r="T231" s="476">
        <v>3.4341627999999999E-7</v>
      </c>
      <c r="U231" s="476">
        <v>2.1427655000000002E-3</v>
      </c>
      <c r="V231" s="476">
        <v>5.3199047E-7</v>
      </c>
      <c r="W231" s="476">
        <v>7.1709744000000003E-9</v>
      </c>
      <c r="X231" s="476">
        <v>3.1080291999999999E-2</v>
      </c>
      <c r="Y231" s="310"/>
      <c r="Z231" s="311"/>
      <c r="AA231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166"/>
      <c r="AQ231" s="166"/>
      <c r="AR231" s="307"/>
      <c r="AS231" s="307"/>
      <c r="AT231" s="307"/>
      <c r="AU231" s="307"/>
      <c r="AV231" s="307"/>
      <c r="AW231" s="307"/>
      <c r="AX231" s="307"/>
      <c r="AY231" s="307"/>
      <c r="AZ231" s="307"/>
      <c r="BA231" s="307"/>
      <c r="BB231" s="307"/>
      <c r="BC231" s="307"/>
      <c r="BD231" s="307"/>
      <c r="BE231" s="307"/>
      <c r="BF231" s="307"/>
      <c r="BG231" s="166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166"/>
      <c r="BX231" s="262"/>
      <c r="BY231" s="336">
        <f t="shared" si="404"/>
        <v>0</v>
      </c>
      <c r="BZ231" s="336">
        <f t="shared" si="405"/>
        <v>0</v>
      </c>
      <c r="CA231" s="336">
        <f t="shared" si="406"/>
        <v>0</v>
      </c>
      <c r="CB231" s="336">
        <f t="shared" si="407"/>
        <v>0</v>
      </c>
      <c r="CC231" s="336">
        <f t="shared" si="408"/>
        <v>0</v>
      </c>
      <c r="CD231" s="336">
        <f t="shared" si="409"/>
        <v>0</v>
      </c>
      <c r="CE231" s="336">
        <f t="shared" si="410"/>
        <v>0</v>
      </c>
      <c r="CF231" s="336">
        <f t="shared" si="411"/>
        <v>0</v>
      </c>
      <c r="CG231" s="336">
        <f t="shared" si="412"/>
        <v>0</v>
      </c>
      <c r="CH231" s="336">
        <f t="shared" si="413"/>
        <v>0</v>
      </c>
      <c r="CI231" s="336">
        <f t="shared" si="414"/>
        <v>0</v>
      </c>
      <c r="CJ231" s="336">
        <f t="shared" si="415"/>
        <v>0</v>
      </c>
      <c r="CK231" s="336">
        <f t="shared" si="416"/>
        <v>0</v>
      </c>
      <c r="CL231" s="336">
        <f t="shared" si="417"/>
        <v>0</v>
      </c>
      <c r="CM231" s="336">
        <f t="shared" si="418"/>
        <v>0</v>
      </c>
      <c r="CN231" s="336"/>
      <c r="CO231" s="336"/>
      <c r="CP231" s="336"/>
      <c r="CQ231" s="336"/>
      <c r="CR231" s="336"/>
      <c r="CS231" s="336"/>
      <c r="CT231" s="336"/>
      <c r="CU231" s="336"/>
      <c r="CV231" s="336"/>
      <c r="CW231" s="336"/>
      <c r="CX231" s="336"/>
      <c r="CY231" s="336"/>
      <c r="CZ231" s="336"/>
      <c r="DA231" s="336"/>
      <c r="DB231" s="336"/>
      <c r="DC231" s="336"/>
      <c r="DD231" s="336"/>
      <c r="DE231" s="336"/>
      <c r="DF231" s="480"/>
      <c r="DG231" s="336">
        <f t="shared" si="437"/>
        <v>0</v>
      </c>
      <c r="DH231" s="336">
        <f t="shared" si="438"/>
        <v>0</v>
      </c>
      <c r="DI231" s="336">
        <f t="shared" si="439"/>
        <v>0</v>
      </c>
      <c r="DJ231" s="336">
        <f t="shared" si="440"/>
        <v>0</v>
      </c>
      <c r="DK231" s="336">
        <f t="shared" si="441"/>
        <v>0</v>
      </c>
      <c r="DL231" s="336">
        <f t="shared" si="442"/>
        <v>0</v>
      </c>
      <c r="DM231" s="336">
        <f t="shared" si="443"/>
        <v>0</v>
      </c>
      <c r="DN231" s="336">
        <f t="shared" si="444"/>
        <v>0</v>
      </c>
      <c r="DO231" s="336">
        <f t="shared" si="445"/>
        <v>0</v>
      </c>
      <c r="DP231" s="336">
        <f t="shared" si="446"/>
        <v>0</v>
      </c>
      <c r="DQ231" s="336">
        <f t="shared" si="447"/>
        <v>0</v>
      </c>
      <c r="DR231" s="336">
        <f t="shared" si="448"/>
        <v>0</v>
      </c>
      <c r="DS231" s="336">
        <f t="shared" si="449"/>
        <v>0</v>
      </c>
      <c r="DT231" s="336">
        <f t="shared" si="450"/>
        <v>0</v>
      </c>
      <c r="DU231" s="336">
        <f t="shared" si="451"/>
        <v>0</v>
      </c>
      <c r="DV231" s="166"/>
      <c r="DW231" s="166"/>
      <c r="DX231" s="166"/>
      <c r="DY231" s="166"/>
      <c r="DZ231" s="166"/>
      <c r="EA231" s="166"/>
      <c r="EB231" s="166"/>
      <c r="EC231" s="166"/>
      <c r="ED231" s="166"/>
      <c r="EE231" s="166"/>
      <c r="EF231" s="166"/>
      <c r="EG231" s="166"/>
      <c r="EH231" s="166"/>
      <c r="EI231" s="166"/>
      <c r="EJ231" s="166"/>
      <c r="EK231" s="166"/>
      <c r="EL231" s="166"/>
      <c r="EM231" s="166"/>
      <c r="EN231" s="166"/>
      <c r="EO231" s="166"/>
      <c r="EP231" s="166"/>
      <c r="EQ231" s="166"/>
      <c r="ER231" s="166"/>
      <c r="ES231" s="166"/>
      <c r="ET231" s="166"/>
      <c r="EU231" s="166"/>
      <c r="EV231" s="166"/>
      <c r="EW231" s="166"/>
      <c r="EX231" s="166"/>
    </row>
    <row r="232" spans="1:154" s="28" customFormat="1" ht="15.75" customHeight="1" x14ac:dyDescent="0.25">
      <c r="A232" s="165">
        <f>'2.Data entry'!B230</f>
        <v>0</v>
      </c>
      <c r="B232" s="429" t="s">
        <v>202</v>
      </c>
      <c r="C232" s="165">
        <f>'2.Data entry'!E230</f>
        <v>0</v>
      </c>
      <c r="D232" s="304">
        <f t="shared" si="452"/>
        <v>0</v>
      </c>
      <c r="E232" s="305" t="str">
        <f>'2.Data entry'!G230</f>
        <v>-</v>
      </c>
      <c r="F232" s="305" t="str">
        <f>'2.Data entry'!H230</f>
        <v>-</v>
      </c>
      <c r="G232" s="305" t="str">
        <f>'2.Data entry'!I230</f>
        <v>-</v>
      </c>
      <c r="H232" s="306"/>
      <c r="I232" s="262"/>
      <c r="J232" s="476">
        <v>1.1326122999999999</v>
      </c>
      <c r="K232" s="476">
        <v>5.3113548000000002E-9</v>
      </c>
      <c r="L232" s="476">
        <v>44.265050000000002</v>
      </c>
      <c r="M232" s="476">
        <v>2.5980656999999999E-8</v>
      </c>
      <c r="N232" s="476">
        <v>5.7104098000000002E-7</v>
      </c>
      <c r="O232" s="476">
        <v>2.2821946E-4</v>
      </c>
      <c r="P232" s="476">
        <v>1.775359E-3</v>
      </c>
      <c r="Q232" s="476">
        <v>5.0143344999999996E-4</v>
      </c>
      <c r="R232" s="476">
        <v>4.0615113999999998E-4</v>
      </c>
      <c r="S232" s="476">
        <v>1.9394328000000001E-3</v>
      </c>
      <c r="T232" s="476">
        <v>2.9556099E-6</v>
      </c>
      <c r="U232" s="476">
        <v>1.3707184000000001E-3</v>
      </c>
      <c r="V232" s="476">
        <v>6.4044389999999996E-4</v>
      </c>
      <c r="W232" s="476">
        <v>3.7474484000000001E-7</v>
      </c>
      <c r="X232" s="476">
        <v>1.493885E-2</v>
      </c>
      <c r="Y232" s="310"/>
      <c r="Z232" s="311"/>
      <c r="AA232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166"/>
      <c r="AQ232" s="166"/>
      <c r="AR232" s="307"/>
      <c r="AS232" s="307"/>
      <c r="AT232" s="307"/>
      <c r="AU232" s="307"/>
      <c r="AV232" s="307"/>
      <c r="AW232" s="307"/>
      <c r="AX232" s="307"/>
      <c r="AY232" s="307"/>
      <c r="AZ232" s="307"/>
      <c r="BA232" s="307"/>
      <c r="BB232" s="307"/>
      <c r="BC232" s="307"/>
      <c r="BD232" s="307"/>
      <c r="BE232" s="307"/>
      <c r="BF232" s="307"/>
      <c r="BG232" s="166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166"/>
      <c r="BX232" s="262"/>
      <c r="BY232" s="336">
        <f t="shared" si="404"/>
        <v>0</v>
      </c>
      <c r="BZ232" s="336">
        <f t="shared" si="405"/>
        <v>0</v>
      </c>
      <c r="CA232" s="336">
        <f t="shared" si="406"/>
        <v>0</v>
      </c>
      <c r="CB232" s="336">
        <f t="shared" si="407"/>
        <v>0</v>
      </c>
      <c r="CC232" s="336">
        <f t="shared" si="408"/>
        <v>0</v>
      </c>
      <c r="CD232" s="336">
        <f t="shared" si="409"/>
        <v>0</v>
      </c>
      <c r="CE232" s="336">
        <f t="shared" si="410"/>
        <v>0</v>
      </c>
      <c r="CF232" s="336">
        <f t="shared" si="411"/>
        <v>0</v>
      </c>
      <c r="CG232" s="336">
        <f t="shared" si="412"/>
        <v>0</v>
      </c>
      <c r="CH232" s="336">
        <f t="shared" si="413"/>
        <v>0</v>
      </c>
      <c r="CI232" s="336">
        <f t="shared" si="414"/>
        <v>0</v>
      </c>
      <c r="CJ232" s="336">
        <f t="shared" si="415"/>
        <v>0</v>
      </c>
      <c r="CK232" s="336">
        <f t="shared" si="416"/>
        <v>0</v>
      </c>
      <c r="CL232" s="336">
        <f t="shared" si="417"/>
        <v>0</v>
      </c>
      <c r="CM232" s="336">
        <f t="shared" si="418"/>
        <v>0</v>
      </c>
      <c r="CN232" s="336"/>
      <c r="CO232" s="336"/>
      <c r="CP232" s="336"/>
      <c r="CQ232" s="336"/>
      <c r="CR232" s="336"/>
      <c r="CS232" s="336"/>
      <c r="CT232" s="336"/>
      <c r="CU232" s="336"/>
      <c r="CV232" s="336"/>
      <c r="CW232" s="336"/>
      <c r="CX232" s="336"/>
      <c r="CY232" s="336"/>
      <c r="CZ232" s="336"/>
      <c r="DA232" s="336"/>
      <c r="DB232" s="336"/>
      <c r="DC232" s="336"/>
      <c r="DD232" s="336"/>
      <c r="DE232" s="336"/>
      <c r="DF232" s="480"/>
      <c r="DG232" s="336">
        <f t="shared" si="437"/>
        <v>0</v>
      </c>
      <c r="DH232" s="336">
        <f t="shared" si="438"/>
        <v>0</v>
      </c>
      <c r="DI232" s="336">
        <f t="shared" si="439"/>
        <v>0</v>
      </c>
      <c r="DJ232" s="336">
        <f t="shared" si="440"/>
        <v>0</v>
      </c>
      <c r="DK232" s="336">
        <f t="shared" si="441"/>
        <v>0</v>
      </c>
      <c r="DL232" s="336">
        <f t="shared" si="442"/>
        <v>0</v>
      </c>
      <c r="DM232" s="336">
        <f t="shared" si="443"/>
        <v>0</v>
      </c>
      <c r="DN232" s="336">
        <f t="shared" si="444"/>
        <v>0</v>
      </c>
      <c r="DO232" s="336">
        <f t="shared" si="445"/>
        <v>0</v>
      </c>
      <c r="DP232" s="336">
        <f t="shared" si="446"/>
        <v>0</v>
      </c>
      <c r="DQ232" s="336">
        <f t="shared" si="447"/>
        <v>0</v>
      </c>
      <c r="DR232" s="336">
        <f t="shared" si="448"/>
        <v>0</v>
      </c>
      <c r="DS232" s="336">
        <f t="shared" si="449"/>
        <v>0</v>
      </c>
      <c r="DT232" s="336">
        <f t="shared" si="450"/>
        <v>0</v>
      </c>
      <c r="DU232" s="336">
        <f t="shared" si="451"/>
        <v>0</v>
      </c>
      <c r="DV232" s="166"/>
      <c r="DW232" s="166"/>
      <c r="DX232" s="166"/>
      <c r="DY232" s="166"/>
      <c r="DZ232" s="166"/>
      <c r="EA232" s="166"/>
      <c r="EB232" s="166"/>
      <c r="EC232" s="166"/>
      <c r="ED232" s="166"/>
      <c r="EE232" s="166"/>
      <c r="EF232" s="166"/>
      <c r="EG232" s="166"/>
      <c r="EH232" s="166"/>
      <c r="EI232" s="166"/>
      <c r="EJ232" s="166"/>
      <c r="EK232" s="166"/>
      <c r="EL232" s="166"/>
      <c r="EM232" s="166"/>
      <c r="EN232" s="166"/>
      <c r="EO232" s="166"/>
      <c r="EP232" s="166"/>
      <c r="EQ232" s="166"/>
      <c r="ER232" s="166"/>
      <c r="ES232" s="166"/>
      <c r="ET232" s="166"/>
      <c r="EU232" s="166"/>
      <c r="EV232" s="166"/>
      <c r="EW232" s="166"/>
      <c r="EX232" s="166"/>
    </row>
    <row r="233" spans="1:154" s="28" customFormat="1" ht="15.75" customHeight="1" x14ac:dyDescent="0.25">
      <c r="A233" s="165">
        <f>'2.Data entry'!B231</f>
        <v>0</v>
      </c>
      <c r="B233" s="429" t="s">
        <v>317</v>
      </c>
      <c r="C233" s="165">
        <f>'2.Data entry'!E231</f>
        <v>0</v>
      </c>
      <c r="D233" s="304">
        <f t="shared" si="452"/>
        <v>0</v>
      </c>
      <c r="E233" s="305" t="str">
        <f>'2.Data entry'!G231</f>
        <v>-</v>
      </c>
      <c r="F233" s="305" t="str">
        <f>'2.Data entry'!H231</f>
        <v>-</v>
      </c>
      <c r="G233" s="305" t="str">
        <f>'2.Data entry'!I231</f>
        <v>-</v>
      </c>
      <c r="H233" s="306"/>
      <c r="I233" s="262"/>
      <c r="J233" s="476">
        <v>0.30390875000000001</v>
      </c>
      <c r="K233" s="476">
        <v>3.4294712000000001E-9</v>
      </c>
      <c r="L233" s="476">
        <v>44.711151000000001</v>
      </c>
      <c r="M233" s="476">
        <v>1.1425966E-8</v>
      </c>
      <c r="N233" s="476">
        <v>8.5336773E-7</v>
      </c>
      <c r="O233" s="476">
        <v>1.9636871E-3</v>
      </c>
      <c r="P233" s="476">
        <v>1.1893692000000001E-3</v>
      </c>
      <c r="Q233" s="476">
        <v>8.5410089999999998E-4</v>
      </c>
      <c r="R233" s="476">
        <v>5.6463529E-4</v>
      </c>
      <c r="S233" s="476">
        <v>2.7994583E-3</v>
      </c>
      <c r="T233" s="476">
        <v>8.8809727000000001E-8</v>
      </c>
      <c r="U233" s="476">
        <v>2.1624838E-3</v>
      </c>
      <c r="V233" s="476">
        <v>3.0251897000000001E-7</v>
      </c>
      <c r="W233" s="476">
        <v>4.9086598000000002E-9</v>
      </c>
      <c r="X233" s="476">
        <v>3.7975826999999997E-2</v>
      </c>
      <c r="Y233" s="310"/>
      <c r="Z233" s="311"/>
      <c r="AA233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166"/>
      <c r="AQ233" s="166"/>
      <c r="AR233" s="307"/>
      <c r="AS233" s="307"/>
      <c r="AT233" s="307"/>
      <c r="AU233" s="307"/>
      <c r="AV233" s="307"/>
      <c r="AW233" s="307"/>
      <c r="AX233" s="307"/>
      <c r="AY233" s="307"/>
      <c r="AZ233" s="307"/>
      <c r="BA233" s="307"/>
      <c r="BB233" s="307"/>
      <c r="BC233" s="307"/>
      <c r="BD233" s="307"/>
      <c r="BE233" s="307"/>
      <c r="BF233" s="307"/>
      <c r="BG233" s="166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166"/>
      <c r="BX233" s="262"/>
      <c r="BY233" s="336">
        <f t="shared" si="404"/>
        <v>0</v>
      </c>
      <c r="BZ233" s="336">
        <f t="shared" si="405"/>
        <v>0</v>
      </c>
      <c r="CA233" s="336">
        <f t="shared" si="406"/>
        <v>0</v>
      </c>
      <c r="CB233" s="336">
        <f t="shared" si="407"/>
        <v>0</v>
      </c>
      <c r="CC233" s="336">
        <f t="shared" si="408"/>
        <v>0</v>
      </c>
      <c r="CD233" s="336">
        <f t="shared" si="409"/>
        <v>0</v>
      </c>
      <c r="CE233" s="336">
        <f t="shared" si="410"/>
        <v>0</v>
      </c>
      <c r="CF233" s="336">
        <f t="shared" si="411"/>
        <v>0</v>
      </c>
      <c r="CG233" s="336">
        <f t="shared" si="412"/>
        <v>0</v>
      </c>
      <c r="CH233" s="336">
        <f t="shared" si="413"/>
        <v>0</v>
      </c>
      <c r="CI233" s="336">
        <f t="shared" si="414"/>
        <v>0</v>
      </c>
      <c r="CJ233" s="336">
        <f t="shared" si="415"/>
        <v>0</v>
      </c>
      <c r="CK233" s="336">
        <f t="shared" si="416"/>
        <v>0</v>
      </c>
      <c r="CL233" s="336">
        <f t="shared" si="417"/>
        <v>0</v>
      </c>
      <c r="CM233" s="336">
        <f t="shared" si="418"/>
        <v>0</v>
      </c>
      <c r="CN233" s="336"/>
      <c r="CO233" s="336"/>
      <c r="CP233" s="336"/>
      <c r="CQ233" s="336"/>
      <c r="CR233" s="336"/>
      <c r="CS233" s="336"/>
      <c r="CT233" s="336"/>
      <c r="CU233" s="336"/>
      <c r="CV233" s="336"/>
      <c r="CW233" s="336"/>
      <c r="CX233" s="336"/>
      <c r="CY233" s="336"/>
      <c r="CZ233" s="336"/>
      <c r="DA233" s="336"/>
      <c r="DB233" s="336"/>
      <c r="DC233" s="336"/>
      <c r="DD233" s="336"/>
      <c r="DE233" s="336"/>
      <c r="DF233" s="480"/>
      <c r="DG233" s="336">
        <f t="shared" si="437"/>
        <v>0</v>
      </c>
      <c r="DH233" s="336">
        <f t="shared" si="438"/>
        <v>0</v>
      </c>
      <c r="DI233" s="336">
        <f t="shared" si="439"/>
        <v>0</v>
      </c>
      <c r="DJ233" s="336">
        <f t="shared" si="440"/>
        <v>0</v>
      </c>
      <c r="DK233" s="336">
        <f t="shared" si="441"/>
        <v>0</v>
      </c>
      <c r="DL233" s="336">
        <f t="shared" si="442"/>
        <v>0</v>
      </c>
      <c r="DM233" s="336">
        <f t="shared" si="443"/>
        <v>0</v>
      </c>
      <c r="DN233" s="336">
        <f t="shared" si="444"/>
        <v>0</v>
      </c>
      <c r="DO233" s="336">
        <f t="shared" si="445"/>
        <v>0</v>
      </c>
      <c r="DP233" s="336">
        <f t="shared" si="446"/>
        <v>0</v>
      </c>
      <c r="DQ233" s="336">
        <f t="shared" si="447"/>
        <v>0</v>
      </c>
      <c r="DR233" s="336">
        <f t="shared" si="448"/>
        <v>0</v>
      </c>
      <c r="DS233" s="336">
        <f t="shared" si="449"/>
        <v>0</v>
      </c>
      <c r="DT233" s="336">
        <f t="shared" si="450"/>
        <v>0</v>
      </c>
      <c r="DU233" s="336">
        <f t="shared" si="451"/>
        <v>0</v>
      </c>
      <c r="DV233" s="166"/>
      <c r="DW233" s="166"/>
      <c r="DX233" s="166"/>
      <c r="DY233" s="166"/>
      <c r="DZ233" s="166"/>
      <c r="EA233" s="166"/>
      <c r="EB233" s="166"/>
      <c r="EC233" s="166"/>
      <c r="ED233" s="166"/>
      <c r="EE233" s="166"/>
      <c r="EF233" s="166"/>
      <c r="EG233" s="166"/>
      <c r="EH233" s="166"/>
      <c r="EI233" s="166"/>
      <c r="EJ233" s="166"/>
      <c r="EK233" s="166"/>
      <c r="EL233" s="166"/>
      <c r="EM233" s="166"/>
      <c r="EN233" s="166"/>
      <c r="EO233" s="166"/>
      <c r="EP233" s="166"/>
      <c r="EQ233" s="166"/>
      <c r="ER233" s="166"/>
      <c r="ES233" s="166"/>
      <c r="ET233" s="166"/>
      <c r="EU233" s="166"/>
      <c r="EV233" s="166"/>
      <c r="EW233" s="166"/>
      <c r="EX233" s="166"/>
    </row>
    <row r="234" spans="1:154" s="28" customFormat="1" ht="15.75" customHeight="1" x14ac:dyDescent="0.25">
      <c r="A234" s="165">
        <f>'2.Data entry'!B232</f>
        <v>0</v>
      </c>
      <c r="B234" s="429" t="s">
        <v>354</v>
      </c>
      <c r="C234" s="165">
        <f>'2.Data entry'!E232</f>
        <v>0</v>
      </c>
      <c r="D234" s="304">
        <f t="shared" si="452"/>
        <v>0</v>
      </c>
      <c r="E234" s="305" t="str">
        <f>'2.Data entry'!G232</f>
        <v>-</v>
      </c>
      <c r="F234" s="305" t="str">
        <f>'2.Data entry'!H232</f>
        <v>-</v>
      </c>
      <c r="G234" s="305" t="str">
        <f>'2.Data entry'!I232</f>
        <v>-</v>
      </c>
      <c r="H234" s="306"/>
      <c r="I234" s="262"/>
      <c r="J234" s="476">
        <v>0.35751049000000001</v>
      </c>
      <c r="K234" s="476">
        <v>3.3994973000000001E-9</v>
      </c>
      <c r="L234" s="476">
        <v>47.365389999999998</v>
      </c>
      <c r="M234" s="476">
        <v>1.5159325000000001E-8</v>
      </c>
      <c r="N234" s="476">
        <v>8.6156673999999998E-7</v>
      </c>
      <c r="O234" s="476">
        <v>2.6931049999999999E-3</v>
      </c>
      <c r="P234" s="476">
        <v>1.1790164000000001E-3</v>
      </c>
      <c r="Q234" s="476">
        <v>1.0990176000000001E-3</v>
      </c>
      <c r="R234" s="476">
        <v>7.2608929E-4</v>
      </c>
      <c r="S234" s="476">
        <v>3.6224933000000002E-3</v>
      </c>
      <c r="T234" s="476">
        <v>8.7719883000000006E-8</v>
      </c>
      <c r="U234" s="476">
        <v>2.1893933000000001E-3</v>
      </c>
      <c r="V234" s="476">
        <v>2.8189373000000002E-7</v>
      </c>
      <c r="W234" s="476">
        <v>4.8584873000000002E-9</v>
      </c>
      <c r="X234" s="476">
        <v>3.7455765000000002E-2</v>
      </c>
      <c r="Y234" s="310"/>
      <c r="Z234" s="311"/>
      <c r="AA234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166"/>
      <c r="AQ234" s="166"/>
      <c r="AR234" s="307"/>
      <c r="AS234" s="307"/>
      <c r="AT234" s="307"/>
      <c r="AU234" s="307"/>
      <c r="AV234" s="307"/>
      <c r="AW234" s="307"/>
      <c r="AX234" s="307"/>
      <c r="AY234" s="307"/>
      <c r="AZ234" s="307"/>
      <c r="BA234" s="307"/>
      <c r="BB234" s="307"/>
      <c r="BC234" s="307"/>
      <c r="BD234" s="307"/>
      <c r="BE234" s="307"/>
      <c r="BF234" s="307"/>
      <c r="BG234" s="166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166"/>
      <c r="BX234" s="262"/>
      <c r="BY234" s="336">
        <f t="shared" si="404"/>
        <v>0</v>
      </c>
      <c r="BZ234" s="336">
        <f t="shared" si="405"/>
        <v>0</v>
      </c>
      <c r="CA234" s="336">
        <f t="shared" si="406"/>
        <v>0</v>
      </c>
      <c r="CB234" s="336">
        <f t="shared" si="407"/>
        <v>0</v>
      </c>
      <c r="CC234" s="336">
        <f t="shared" si="408"/>
        <v>0</v>
      </c>
      <c r="CD234" s="336">
        <f t="shared" si="409"/>
        <v>0</v>
      </c>
      <c r="CE234" s="336">
        <f t="shared" si="410"/>
        <v>0</v>
      </c>
      <c r="CF234" s="336">
        <f t="shared" si="411"/>
        <v>0</v>
      </c>
      <c r="CG234" s="336">
        <f t="shared" si="412"/>
        <v>0</v>
      </c>
      <c r="CH234" s="336">
        <f t="shared" si="413"/>
        <v>0</v>
      </c>
      <c r="CI234" s="336">
        <f t="shared" si="414"/>
        <v>0</v>
      </c>
      <c r="CJ234" s="336">
        <f t="shared" si="415"/>
        <v>0</v>
      </c>
      <c r="CK234" s="336">
        <f t="shared" si="416"/>
        <v>0</v>
      </c>
      <c r="CL234" s="336">
        <f t="shared" si="417"/>
        <v>0</v>
      </c>
      <c r="CM234" s="336">
        <f t="shared" si="418"/>
        <v>0</v>
      </c>
      <c r="CN234" s="336"/>
      <c r="CO234" s="336"/>
      <c r="CP234" s="336"/>
      <c r="CQ234" s="336"/>
      <c r="CR234" s="336"/>
      <c r="CS234" s="336"/>
      <c r="CT234" s="336"/>
      <c r="CU234" s="336"/>
      <c r="CV234" s="336"/>
      <c r="CW234" s="336"/>
      <c r="CX234" s="336"/>
      <c r="CY234" s="336"/>
      <c r="CZ234" s="336"/>
      <c r="DA234" s="336"/>
      <c r="DB234" s="336"/>
      <c r="DC234" s="336"/>
      <c r="DD234" s="336"/>
      <c r="DE234" s="336"/>
      <c r="DF234" s="480"/>
      <c r="DG234" s="336">
        <f t="shared" si="437"/>
        <v>0</v>
      </c>
      <c r="DH234" s="336">
        <f t="shared" si="438"/>
        <v>0</v>
      </c>
      <c r="DI234" s="336">
        <f t="shared" si="439"/>
        <v>0</v>
      </c>
      <c r="DJ234" s="336">
        <f t="shared" si="440"/>
        <v>0</v>
      </c>
      <c r="DK234" s="336">
        <f t="shared" si="441"/>
        <v>0</v>
      </c>
      <c r="DL234" s="336">
        <f t="shared" si="442"/>
        <v>0</v>
      </c>
      <c r="DM234" s="336">
        <f t="shared" si="443"/>
        <v>0</v>
      </c>
      <c r="DN234" s="336">
        <f t="shared" si="444"/>
        <v>0</v>
      </c>
      <c r="DO234" s="336">
        <f t="shared" si="445"/>
        <v>0</v>
      </c>
      <c r="DP234" s="336">
        <f t="shared" si="446"/>
        <v>0</v>
      </c>
      <c r="DQ234" s="336">
        <f t="shared" si="447"/>
        <v>0</v>
      </c>
      <c r="DR234" s="336">
        <f t="shared" si="448"/>
        <v>0</v>
      </c>
      <c r="DS234" s="336">
        <f t="shared" si="449"/>
        <v>0</v>
      </c>
      <c r="DT234" s="336">
        <f t="shared" si="450"/>
        <v>0</v>
      </c>
      <c r="DU234" s="336">
        <f t="shared" si="451"/>
        <v>0</v>
      </c>
      <c r="DV234" s="166"/>
      <c r="DW234" s="166"/>
      <c r="DX234" s="166"/>
      <c r="DY234" s="166"/>
      <c r="DZ234" s="166"/>
      <c r="EA234" s="166"/>
      <c r="EB234" s="166"/>
      <c r="EC234" s="166"/>
      <c r="ED234" s="166"/>
      <c r="EE234" s="166"/>
      <c r="EF234" s="166"/>
      <c r="EG234" s="166"/>
      <c r="EH234" s="166"/>
      <c r="EI234" s="166"/>
      <c r="EJ234" s="166"/>
      <c r="EK234" s="166"/>
      <c r="EL234" s="166"/>
      <c r="EM234" s="166"/>
      <c r="EN234" s="166"/>
      <c r="EO234" s="166"/>
      <c r="EP234" s="166"/>
      <c r="EQ234" s="166"/>
      <c r="ER234" s="166"/>
      <c r="ES234" s="166"/>
      <c r="ET234" s="166"/>
      <c r="EU234" s="166"/>
      <c r="EV234" s="166"/>
      <c r="EW234" s="166"/>
      <c r="EX234" s="166"/>
    </row>
    <row r="235" spans="1:154" s="28" customFormat="1" x14ac:dyDescent="0.25">
      <c r="A235" s="165">
        <f>'2.Data entry'!B233</f>
        <v>0</v>
      </c>
      <c r="B235" s="429" t="s">
        <v>204</v>
      </c>
      <c r="C235" s="165">
        <f>'2.Data entry'!E233</f>
        <v>0</v>
      </c>
      <c r="D235" s="304">
        <f t="shared" si="452"/>
        <v>0</v>
      </c>
      <c r="E235" s="305" t="str">
        <f>'2.Data entry'!G233</f>
        <v>-</v>
      </c>
      <c r="F235" s="305" t="str">
        <f>'2.Data entry'!H233</f>
        <v>-</v>
      </c>
      <c r="G235" s="305" t="str">
        <f>'2.Data entry'!I233</f>
        <v>-</v>
      </c>
      <c r="H235" s="306"/>
      <c r="I235" s="262"/>
      <c r="J235" s="476">
        <v>1.6607951999999999</v>
      </c>
      <c r="K235" s="476">
        <v>5.9362874E-9</v>
      </c>
      <c r="L235" s="476">
        <v>44.097405000000002</v>
      </c>
      <c r="M235" s="476">
        <v>3.7410711999999997E-8</v>
      </c>
      <c r="N235" s="476">
        <v>4.9100133E-7</v>
      </c>
      <c r="O235" s="476">
        <v>3.2070743000000001E-4</v>
      </c>
      <c r="P235" s="476">
        <v>1.8324038000000001E-3</v>
      </c>
      <c r="Q235" s="476">
        <v>6.4530711999999997E-4</v>
      </c>
      <c r="R235" s="476">
        <v>5.2680239E-4</v>
      </c>
      <c r="S235" s="476">
        <v>2.5497496999999998E-3</v>
      </c>
      <c r="T235" s="476">
        <v>3.9509545999999996E-6</v>
      </c>
      <c r="U235" s="476">
        <v>9.4995622000000005E-4</v>
      </c>
      <c r="V235" s="476">
        <v>9.7504169999999997E-4</v>
      </c>
      <c r="W235" s="476">
        <v>5.6532692000000004E-7</v>
      </c>
      <c r="X235" s="476">
        <v>1.2802139000000001E-2</v>
      </c>
      <c r="Y235" s="166"/>
      <c r="Z235" s="262"/>
      <c r="AA235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166"/>
      <c r="AQ235" s="166"/>
      <c r="AR235" s="307"/>
      <c r="AS235" s="307"/>
      <c r="AT235" s="307"/>
      <c r="AU235" s="307"/>
      <c r="AV235" s="307"/>
      <c r="AW235" s="307"/>
      <c r="AX235" s="307"/>
      <c r="AY235" s="307"/>
      <c r="AZ235" s="307"/>
      <c r="BA235" s="307"/>
      <c r="BB235" s="307"/>
      <c r="BC235" s="307"/>
      <c r="BD235" s="307"/>
      <c r="BE235" s="307"/>
      <c r="BF235" s="307"/>
      <c r="BG235" s="166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166"/>
      <c r="BX235" s="262"/>
      <c r="BY235" s="336">
        <f t="shared" si="404"/>
        <v>0</v>
      </c>
      <c r="BZ235" s="336">
        <f t="shared" si="405"/>
        <v>0</v>
      </c>
      <c r="CA235" s="336">
        <f t="shared" si="406"/>
        <v>0</v>
      </c>
      <c r="CB235" s="336">
        <f t="shared" si="407"/>
        <v>0</v>
      </c>
      <c r="CC235" s="336">
        <f t="shared" si="408"/>
        <v>0</v>
      </c>
      <c r="CD235" s="336">
        <f t="shared" si="409"/>
        <v>0</v>
      </c>
      <c r="CE235" s="336">
        <f t="shared" si="410"/>
        <v>0</v>
      </c>
      <c r="CF235" s="336">
        <f t="shared" si="411"/>
        <v>0</v>
      </c>
      <c r="CG235" s="336">
        <f t="shared" si="412"/>
        <v>0</v>
      </c>
      <c r="CH235" s="336">
        <f t="shared" si="413"/>
        <v>0</v>
      </c>
      <c r="CI235" s="336">
        <f t="shared" si="414"/>
        <v>0</v>
      </c>
      <c r="CJ235" s="336">
        <f t="shared" si="415"/>
        <v>0</v>
      </c>
      <c r="CK235" s="336">
        <f t="shared" si="416"/>
        <v>0</v>
      </c>
      <c r="CL235" s="336">
        <f t="shared" si="417"/>
        <v>0</v>
      </c>
      <c r="CM235" s="336">
        <f t="shared" si="418"/>
        <v>0</v>
      </c>
      <c r="CN235" s="336"/>
      <c r="CO235" s="336"/>
      <c r="CP235" s="336"/>
      <c r="CQ235" s="336"/>
      <c r="CR235" s="336"/>
      <c r="CS235" s="336"/>
      <c r="CT235" s="336"/>
      <c r="CU235" s="336"/>
      <c r="CV235" s="336"/>
      <c r="CW235" s="336"/>
      <c r="CX235" s="336"/>
      <c r="CY235" s="336"/>
      <c r="CZ235" s="336"/>
      <c r="DA235" s="336"/>
      <c r="DB235" s="336"/>
      <c r="DC235" s="336"/>
      <c r="DD235" s="336"/>
      <c r="DE235" s="336"/>
      <c r="DF235" s="480"/>
      <c r="DG235" s="336">
        <f t="shared" si="437"/>
        <v>0</v>
      </c>
      <c r="DH235" s="336">
        <f t="shared" si="438"/>
        <v>0</v>
      </c>
      <c r="DI235" s="336">
        <f t="shared" si="439"/>
        <v>0</v>
      </c>
      <c r="DJ235" s="336">
        <f t="shared" si="440"/>
        <v>0</v>
      </c>
      <c r="DK235" s="336">
        <f t="shared" si="441"/>
        <v>0</v>
      </c>
      <c r="DL235" s="336">
        <f t="shared" si="442"/>
        <v>0</v>
      </c>
      <c r="DM235" s="336">
        <f t="shared" si="443"/>
        <v>0</v>
      </c>
      <c r="DN235" s="336">
        <f t="shared" si="444"/>
        <v>0</v>
      </c>
      <c r="DO235" s="336">
        <f t="shared" si="445"/>
        <v>0</v>
      </c>
      <c r="DP235" s="336">
        <f t="shared" si="446"/>
        <v>0</v>
      </c>
      <c r="DQ235" s="336">
        <f t="shared" si="447"/>
        <v>0</v>
      </c>
      <c r="DR235" s="336">
        <f t="shared" si="448"/>
        <v>0</v>
      </c>
      <c r="DS235" s="336">
        <f t="shared" si="449"/>
        <v>0</v>
      </c>
      <c r="DT235" s="336">
        <f t="shared" si="450"/>
        <v>0</v>
      </c>
      <c r="DU235" s="336">
        <f t="shared" si="451"/>
        <v>0</v>
      </c>
      <c r="DV235" s="166"/>
      <c r="DW235" s="166"/>
      <c r="DX235" s="166"/>
      <c r="DY235" s="166"/>
      <c r="DZ235" s="166"/>
      <c r="EA235" s="166"/>
      <c r="EB235" s="166"/>
      <c r="EC235" s="166"/>
      <c r="ED235" s="166"/>
      <c r="EE235" s="166"/>
      <c r="EF235" s="166"/>
      <c r="EG235" s="166"/>
      <c r="EH235" s="166"/>
      <c r="EI235" s="166"/>
      <c r="EJ235" s="166"/>
      <c r="EK235" s="166"/>
      <c r="EL235" s="166"/>
      <c r="EM235" s="166"/>
      <c r="EN235" s="166"/>
      <c r="EO235" s="166"/>
      <c r="EP235" s="166"/>
      <c r="EQ235" s="166"/>
      <c r="ER235" s="166"/>
      <c r="ES235" s="166"/>
      <c r="ET235" s="166"/>
      <c r="EU235" s="166"/>
      <c r="EV235" s="166"/>
      <c r="EW235" s="166"/>
      <c r="EX235" s="166"/>
    </row>
    <row r="236" spans="1:154" s="290" customFormat="1" ht="19.5" customHeight="1" x14ac:dyDescent="0.25">
      <c r="A236" s="165">
        <f>'2.Data entry'!B234</f>
        <v>0</v>
      </c>
      <c r="B236" s="303" t="str">
        <f>'2.Data entry'!C234</f>
        <v>Glass waste production</v>
      </c>
      <c r="C236" s="165" t="str">
        <f>'2.Data entry'!E234</f>
        <v>kg</v>
      </c>
      <c r="D236" s="304">
        <f>'2.Data entry'!F234</f>
        <v>0</v>
      </c>
      <c r="E236" s="305" t="str">
        <f>'2.Data entry'!G234</f>
        <v>-</v>
      </c>
      <c r="F236" s="305" t="str">
        <f>'2.Data entry'!H234</f>
        <v>-</v>
      </c>
      <c r="G236" s="305" t="str">
        <f>'2.Data entry'!I234</f>
        <v>-</v>
      </c>
      <c r="H236" s="345"/>
      <c r="I236" s="291"/>
      <c r="J236" s="288"/>
      <c r="K236" s="288"/>
      <c r="L236" s="288"/>
      <c r="M236" s="288"/>
      <c r="N236" s="288"/>
      <c r="O236" s="288"/>
      <c r="P236" s="288"/>
      <c r="Q236" s="288"/>
      <c r="R236" s="288"/>
      <c r="S236" s="288"/>
      <c r="T236" s="288"/>
      <c r="U236" s="288"/>
      <c r="V236" s="288"/>
      <c r="W236" s="288"/>
      <c r="X236" s="288"/>
      <c r="Z236" s="291"/>
      <c r="AA236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R236" s="307"/>
      <c r="AS236" s="307"/>
      <c r="AT236" s="307"/>
      <c r="AU236" s="307"/>
      <c r="AV236" s="307"/>
      <c r="AW236" s="307"/>
      <c r="AX236" s="307"/>
      <c r="AY236" s="307"/>
      <c r="AZ236" s="307"/>
      <c r="BA236" s="307"/>
      <c r="BB236" s="307"/>
      <c r="BC236" s="307"/>
      <c r="BD236" s="307"/>
      <c r="BE236" s="307"/>
      <c r="BF236" s="307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X236" s="291"/>
      <c r="BY236" s="336">
        <f t="shared" ref="BY236:BY272" si="453">(J236*$D236)</f>
        <v>0</v>
      </c>
      <c r="BZ236" s="336">
        <f t="shared" ref="BZ236:BZ272" si="454">(K236*$D236)</f>
        <v>0</v>
      </c>
      <c r="CA236" s="336">
        <f t="shared" ref="CA236:CA272" si="455">(L236*$D236)</f>
        <v>0</v>
      </c>
      <c r="CB236" s="336">
        <f t="shared" ref="CB236:CB272" si="456">(M236*$D236)</f>
        <v>0</v>
      </c>
      <c r="CC236" s="336">
        <f t="shared" ref="CC236:CC272" si="457">(N236*$D236)</f>
        <v>0</v>
      </c>
      <c r="CD236" s="336">
        <f t="shared" ref="CD236:CD272" si="458">(O236*$D236)</f>
        <v>0</v>
      </c>
      <c r="CE236" s="336">
        <f t="shared" ref="CE236:CE272" si="459">(P236*$D236)</f>
        <v>0</v>
      </c>
      <c r="CF236" s="336">
        <f t="shared" ref="CF236:CF272" si="460">(Q236*$D236)</f>
        <v>0</v>
      </c>
      <c r="CG236" s="336">
        <f t="shared" ref="CG236:CG272" si="461">(R236*$D236)</f>
        <v>0</v>
      </c>
      <c r="CH236" s="336">
        <f t="shared" ref="CH236:CH272" si="462">(S236*$D236)</f>
        <v>0</v>
      </c>
      <c r="CI236" s="336">
        <f t="shared" ref="CI236:CI272" si="463">(T236*$D236)</f>
        <v>0</v>
      </c>
      <c r="CJ236" s="336">
        <f t="shared" ref="CJ236:CJ272" si="464">(U236*$D236)</f>
        <v>0</v>
      </c>
      <c r="CK236" s="336">
        <f t="shared" ref="CK236:CK272" si="465">(V236*$D236)</f>
        <v>0</v>
      </c>
      <c r="CL236" s="336">
        <f t="shared" ref="CL236:CL272" si="466">(W236*$D236)</f>
        <v>0</v>
      </c>
      <c r="CM236" s="336">
        <f t="shared" ref="CM236:CM272" si="467">(X236*$D236)</f>
        <v>0</v>
      </c>
      <c r="CN236" s="488"/>
      <c r="CO236" s="488"/>
      <c r="CP236" s="336"/>
      <c r="CQ236" s="336"/>
      <c r="CR236" s="336"/>
      <c r="CS236" s="336"/>
      <c r="CT236" s="336"/>
      <c r="CU236" s="336"/>
      <c r="CV236" s="336"/>
      <c r="CW236" s="336"/>
      <c r="CX236" s="336"/>
      <c r="CY236" s="336"/>
      <c r="CZ236" s="336"/>
      <c r="DA236" s="336"/>
      <c r="DB236" s="336"/>
      <c r="DC236" s="336"/>
      <c r="DD236" s="336"/>
      <c r="DE236" s="488"/>
      <c r="DF236" s="489"/>
      <c r="DG236" s="336">
        <f t="shared" si="437"/>
        <v>0</v>
      </c>
      <c r="DH236" s="336">
        <f t="shared" si="438"/>
        <v>0</v>
      </c>
      <c r="DI236" s="336">
        <f t="shared" si="439"/>
        <v>0</v>
      </c>
      <c r="DJ236" s="336">
        <f t="shared" si="440"/>
        <v>0</v>
      </c>
      <c r="DK236" s="336">
        <f t="shared" si="441"/>
        <v>0</v>
      </c>
      <c r="DL236" s="336">
        <f t="shared" si="442"/>
        <v>0</v>
      </c>
      <c r="DM236" s="336">
        <f t="shared" si="443"/>
        <v>0</v>
      </c>
      <c r="DN236" s="336">
        <f t="shared" si="444"/>
        <v>0</v>
      </c>
      <c r="DO236" s="336">
        <f t="shared" si="445"/>
        <v>0</v>
      </c>
      <c r="DP236" s="336">
        <f t="shared" si="446"/>
        <v>0</v>
      </c>
      <c r="DQ236" s="336">
        <f t="shared" si="447"/>
        <v>0</v>
      </c>
      <c r="DR236" s="336">
        <f t="shared" si="448"/>
        <v>0</v>
      </c>
      <c r="DS236" s="336">
        <f t="shared" si="449"/>
        <v>0</v>
      </c>
      <c r="DT236" s="336">
        <f t="shared" si="450"/>
        <v>0</v>
      </c>
      <c r="DU236" s="336">
        <f t="shared" si="451"/>
        <v>0</v>
      </c>
    </row>
    <row r="237" spans="1:154" x14ac:dyDescent="0.25">
      <c r="A237" s="165">
        <f>'2.Data entry'!B235</f>
        <v>0</v>
      </c>
      <c r="B237" s="429" t="s">
        <v>195</v>
      </c>
      <c r="C237" s="165">
        <f>'2.Data entry'!E235</f>
        <v>0</v>
      </c>
      <c r="D237" s="304">
        <f t="shared" ref="D237:D242" si="468">IF($D$7=B237,$D$236,0)</f>
        <v>0</v>
      </c>
      <c r="E237" s="305" t="str">
        <f>'2.Data entry'!G235</f>
        <v>-</v>
      </c>
      <c r="F237" s="305" t="str">
        <f>'2.Data entry'!H235</f>
        <v>-</v>
      </c>
      <c r="G237" s="305" t="str">
        <f>'2.Data entry'!I235</f>
        <v>-</v>
      </c>
      <c r="J237" s="476">
        <v>9.4060002000000004E-3</v>
      </c>
      <c r="K237" s="476">
        <v>1.7301001000000001E-9</v>
      </c>
      <c r="L237" s="476">
        <v>2.1559961999999998E-2</v>
      </c>
      <c r="M237" s="476">
        <v>1.134191E-11</v>
      </c>
      <c r="N237" s="476">
        <v>1.0827779E-9</v>
      </c>
      <c r="O237" s="476">
        <v>4.6064681999999997E-6</v>
      </c>
      <c r="P237" s="476">
        <v>6.0152611999999997E-4</v>
      </c>
      <c r="Q237" s="476">
        <v>7.4882658000000006E-5</v>
      </c>
      <c r="R237" s="476">
        <v>6.3364436000000005E-5</v>
      </c>
      <c r="S237" s="476">
        <v>2.9126317999999998E-4</v>
      </c>
      <c r="T237" s="476">
        <v>4.4134479E-8</v>
      </c>
      <c r="U237" s="476">
        <v>2.6539899E-5</v>
      </c>
      <c r="V237" s="476">
        <v>6.2332081999999998E-8</v>
      </c>
      <c r="W237" s="476">
        <v>2.442969E-9</v>
      </c>
      <c r="X237" s="476">
        <v>8.6690617000000005E-4</v>
      </c>
      <c r="AA237"/>
      <c r="AR237" s="307"/>
      <c r="AS237" s="307"/>
      <c r="AT237" s="307"/>
      <c r="AU237" s="307"/>
      <c r="AV237" s="307"/>
      <c r="AW237" s="307"/>
      <c r="AX237" s="307"/>
      <c r="AY237" s="307"/>
      <c r="AZ237" s="307"/>
      <c r="BA237" s="307"/>
      <c r="BB237" s="307"/>
      <c r="BC237" s="307"/>
      <c r="BD237" s="307"/>
      <c r="BE237" s="307"/>
      <c r="BF237" s="307"/>
      <c r="BY237" s="336">
        <f t="shared" si="453"/>
        <v>0</v>
      </c>
      <c r="BZ237" s="336">
        <f t="shared" si="454"/>
        <v>0</v>
      </c>
      <c r="CA237" s="336">
        <f t="shared" si="455"/>
        <v>0</v>
      </c>
      <c r="CB237" s="336">
        <f t="shared" si="456"/>
        <v>0</v>
      </c>
      <c r="CC237" s="336">
        <f t="shared" si="457"/>
        <v>0</v>
      </c>
      <c r="CD237" s="336">
        <f t="shared" si="458"/>
        <v>0</v>
      </c>
      <c r="CE237" s="336">
        <f t="shared" si="459"/>
        <v>0</v>
      </c>
      <c r="CF237" s="336">
        <f t="shared" si="460"/>
        <v>0</v>
      </c>
      <c r="CG237" s="336">
        <f t="shared" si="461"/>
        <v>0</v>
      </c>
      <c r="CH237" s="336">
        <f t="shared" si="462"/>
        <v>0</v>
      </c>
      <c r="CI237" s="336">
        <f t="shared" si="463"/>
        <v>0</v>
      </c>
      <c r="CJ237" s="336">
        <f t="shared" si="464"/>
        <v>0</v>
      </c>
      <c r="CK237" s="336">
        <f t="shared" si="465"/>
        <v>0</v>
      </c>
      <c r="CL237" s="336">
        <f t="shared" si="466"/>
        <v>0</v>
      </c>
      <c r="CM237" s="336">
        <f t="shared" si="467"/>
        <v>0</v>
      </c>
      <c r="CN237" s="496"/>
      <c r="CO237" s="496"/>
      <c r="CP237" s="336"/>
      <c r="CQ237" s="336"/>
      <c r="CR237" s="336"/>
      <c r="CS237" s="336"/>
      <c r="CT237" s="336"/>
      <c r="CU237" s="336"/>
      <c r="CV237" s="336"/>
      <c r="CW237" s="336"/>
      <c r="CX237" s="336"/>
      <c r="CY237" s="336"/>
      <c r="CZ237" s="336"/>
      <c r="DA237" s="336"/>
      <c r="DB237" s="336"/>
      <c r="DC237" s="336"/>
      <c r="DD237" s="336"/>
      <c r="DE237" s="496"/>
      <c r="DF237" s="497"/>
      <c r="DG237" s="336">
        <f t="shared" si="437"/>
        <v>0</v>
      </c>
      <c r="DH237" s="336">
        <f t="shared" si="438"/>
        <v>0</v>
      </c>
      <c r="DI237" s="336">
        <f t="shared" si="439"/>
        <v>0</v>
      </c>
      <c r="DJ237" s="336">
        <f t="shared" si="440"/>
        <v>0</v>
      </c>
      <c r="DK237" s="336">
        <f t="shared" si="441"/>
        <v>0</v>
      </c>
      <c r="DL237" s="336">
        <f t="shared" si="442"/>
        <v>0</v>
      </c>
      <c r="DM237" s="336">
        <f t="shared" si="443"/>
        <v>0</v>
      </c>
      <c r="DN237" s="336">
        <f t="shared" si="444"/>
        <v>0</v>
      </c>
      <c r="DO237" s="336">
        <f t="shared" si="445"/>
        <v>0</v>
      </c>
      <c r="DP237" s="336">
        <f t="shared" si="446"/>
        <v>0</v>
      </c>
      <c r="DQ237" s="336">
        <f t="shared" si="447"/>
        <v>0</v>
      </c>
      <c r="DR237" s="336">
        <f t="shared" si="448"/>
        <v>0</v>
      </c>
      <c r="DS237" s="336">
        <f t="shared" si="449"/>
        <v>0</v>
      </c>
      <c r="DT237" s="336">
        <f t="shared" si="450"/>
        <v>0</v>
      </c>
      <c r="DU237" s="336">
        <f t="shared" si="451"/>
        <v>0</v>
      </c>
      <c r="EC237" s="166"/>
      <c r="ED237" s="166"/>
      <c r="EE237" s="166"/>
      <c r="EF237" s="166"/>
      <c r="EG237" s="166"/>
      <c r="EH237" s="166"/>
      <c r="EI237" s="166"/>
      <c r="EJ237" s="166"/>
      <c r="EK237" s="166"/>
      <c r="EL237" s="166"/>
      <c r="EM237" s="166"/>
      <c r="EN237" s="166"/>
      <c r="EO237" s="166"/>
      <c r="EP237" s="166"/>
      <c r="EQ237" s="166"/>
      <c r="ER237" s="166"/>
      <c r="ES237" s="166"/>
      <c r="ET237" s="166"/>
      <c r="EU237" s="166"/>
      <c r="EV237" s="166"/>
      <c r="EW237" s="166"/>
      <c r="EX237" s="166"/>
    </row>
    <row r="238" spans="1:154" x14ac:dyDescent="0.25">
      <c r="A238" s="165">
        <f>'2.Data entry'!B236</f>
        <v>0</v>
      </c>
      <c r="B238" s="429" t="s">
        <v>318</v>
      </c>
      <c r="C238" s="165">
        <f>'2.Data entry'!E236</f>
        <v>0</v>
      </c>
      <c r="D238" s="304">
        <f t="shared" si="468"/>
        <v>0</v>
      </c>
      <c r="E238" s="305" t="str">
        <f>'2.Data entry'!G236</f>
        <v>-</v>
      </c>
      <c r="F238" s="305" t="str">
        <f>'2.Data entry'!H236</f>
        <v>-</v>
      </c>
      <c r="G238" s="305" t="str">
        <f>'2.Data entry'!I236</f>
        <v>-</v>
      </c>
      <c r="J238" s="476">
        <v>9.7428315999999997E-3</v>
      </c>
      <c r="K238" s="476">
        <v>1.7881415000000001E-9</v>
      </c>
      <c r="L238" s="476">
        <v>2.1656607000000001E-2</v>
      </c>
      <c r="M238" s="476">
        <v>1.1701113E-11</v>
      </c>
      <c r="N238" s="476">
        <v>1.0910273999999999E-9</v>
      </c>
      <c r="O238" s="476">
        <v>5.0508516999999999E-6</v>
      </c>
      <c r="P238" s="476">
        <v>6.2226537000000003E-4</v>
      </c>
      <c r="Q238" s="476">
        <v>7.9482466000000004E-5</v>
      </c>
      <c r="R238" s="476">
        <v>6.6829147000000002E-5</v>
      </c>
      <c r="S238" s="476">
        <v>3.0823594E-4</v>
      </c>
      <c r="T238" s="476">
        <v>4.6824246999999999E-8</v>
      </c>
      <c r="U238" s="476">
        <v>2.8087581999999999E-5</v>
      </c>
      <c r="V238" s="476">
        <v>1.0734543999999999E-7</v>
      </c>
      <c r="W238" s="476">
        <v>2.5438817999999999E-9</v>
      </c>
      <c r="X238" s="476">
        <v>1.2884471999999999E-3</v>
      </c>
      <c r="AA238"/>
      <c r="AR238" s="307"/>
      <c r="AS238" s="307"/>
      <c r="AT238" s="307"/>
      <c r="AU238" s="307"/>
      <c r="AV238" s="307"/>
      <c r="AW238" s="307"/>
      <c r="AX238" s="307"/>
      <c r="AY238" s="307"/>
      <c r="AZ238" s="307"/>
      <c r="BA238" s="307"/>
      <c r="BB238" s="307"/>
      <c r="BC238" s="307"/>
      <c r="BD238" s="307"/>
      <c r="BE238" s="307"/>
      <c r="BF238" s="307"/>
      <c r="BY238" s="336">
        <f t="shared" si="453"/>
        <v>0</v>
      </c>
      <c r="BZ238" s="336">
        <f t="shared" si="454"/>
        <v>0</v>
      </c>
      <c r="CA238" s="336">
        <f t="shared" si="455"/>
        <v>0</v>
      </c>
      <c r="CB238" s="336">
        <f t="shared" si="456"/>
        <v>0</v>
      </c>
      <c r="CC238" s="336">
        <f t="shared" si="457"/>
        <v>0</v>
      </c>
      <c r="CD238" s="336">
        <f t="shared" si="458"/>
        <v>0</v>
      </c>
      <c r="CE238" s="336">
        <f t="shared" si="459"/>
        <v>0</v>
      </c>
      <c r="CF238" s="336">
        <f t="shared" si="460"/>
        <v>0</v>
      </c>
      <c r="CG238" s="336">
        <f t="shared" si="461"/>
        <v>0</v>
      </c>
      <c r="CH238" s="336">
        <f t="shared" si="462"/>
        <v>0</v>
      </c>
      <c r="CI238" s="336">
        <f t="shared" si="463"/>
        <v>0</v>
      </c>
      <c r="CJ238" s="336">
        <f t="shared" si="464"/>
        <v>0</v>
      </c>
      <c r="CK238" s="336">
        <f t="shared" si="465"/>
        <v>0</v>
      </c>
      <c r="CL238" s="336">
        <f t="shared" si="466"/>
        <v>0</v>
      </c>
      <c r="CM238" s="336">
        <f t="shared" si="467"/>
        <v>0</v>
      </c>
      <c r="CN238" s="496"/>
      <c r="CO238" s="496"/>
      <c r="CP238" s="336"/>
      <c r="CQ238" s="336"/>
      <c r="CR238" s="336"/>
      <c r="CS238" s="336"/>
      <c r="CT238" s="336"/>
      <c r="CU238" s="336"/>
      <c r="CV238" s="336"/>
      <c r="CW238" s="336"/>
      <c r="CX238" s="336"/>
      <c r="CY238" s="336"/>
      <c r="CZ238" s="336"/>
      <c r="DA238" s="336"/>
      <c r="DB238" s="336"/>
      <c r="DC238" s="336"/>
      <c r="DD238" s="336"/>
      <c r="DE238" s="496"/>
      <c r="DF238" s="497"/>
      <c r="DG238" s="336">
        <f t="shared" si="437"/>
        <v>0</v>
      </c>
      <c r="DH238" s="336">
        <f t="shared" si="438"/>
        <v>0</v>
      </c>
      <c r="DI238" s="336">
        <f t="shared" si="439"/>
        <v>0</v>
      </c>
      <c r="DJ238" s="336">
        <f t="shared" si="440"/>
        <v>0</v>
      </c>
      <c r="DK238" s="336">
        <f t="shared" si="441"/>
        <v>0</v>
      </c>
      <c r="DL238" s="336">
        <f t="shared" si="442"/>
        <v>0</v>
      </c>
      <c r="DM238" s="336">
        <f t="shared" si="443"/>
        <v>0</v>
      </c>
      <c r="DN238" s="336">
        <f t="shared" si="444"/>
        <v>0</v>
      </c>
      <c r="DO238" s="336">
        <f t="shared" si="445"/>
        <v>0</v>
      </c>
      <c r="DP238" s="336">
        <f t="shared" si="446"/>
        <v>0</v>
      </c>
      <c r="DQ238" s="336">
        <f t="shared" si="447"/>
        <v>0</v>
      </c>
      <c r="DR238" s="336">
        <f t="shared" si="448"/>
        <v>0</v>
      </c>
      <c r="DS238" s="336">
        <f t="shared" si="449"/>
        <v>0</v>
      </c>
      <c r="DT238" s="336">
        <f t="shared" si="450"/>
        <v>0</v>
      </c>
      <c r="DU238" s="336">
        <f t="shared" si="451"/>
        <v>0</v>
      </c>
      <c r="EC238" s="166"/>
      <c r="ED238" s="166"/>
      <c r="EE238" s="166"/>
      <c r="EF238" s="166"/>
      <c r="EG238" s="166"/>
      <c r="EH238" s="166"/>
      <c r="EI238" s="166"/>
      <c r="EJ238" s="166"/>
      <c r="EK238" s="166"/>
      <c r="EL238" s="166"/>
      <c r="EM238" s="166"/>
      <c r="EN238" s="166"/>
      <c r="EO238" s="166"/>
      <c r="EP238" s="166"/>
      <c r="EQ238" s="166"/>
      <c r="ER238" s="166"/>
      <c r="ES238" s="166"/>
      <c r="ET238" s="166"/>
      <c r="EU238" s="166"/>
      <c r="EV238" s="166"/>
      <c r="EW238" s="166"/>
      <c r="EX238" s="166"/>
    </row>
    <row r="239" spans="1:154" x14ac:dyDescent="0.25">
      <c r="A239" s="165">
        <f>'2.Data entry'!B237</f>
        <v>0</v>
      </c>
      <c r="B239" s="429" t="s">
        <v>202</v>
      </c>
      <c r="C239" s="165">
        <f>'2.Data entry'!E237</f>
        <v>0</v>
      </c>
      <c r="D239" s="304">
        <f t="shared" si="468"/>
        <v>0</v>
      </c>
      <c r="E239" s="305" t="str">
        <f>'2.Data entry'!G237</f>
        <v>-</v>
      </c>
      <c r="F239" s="305" t="str">
        <f>'2.Data entry'!H237</f>
        <v>-</v>
      </c>
      <c r="G239" s="305" t="str">
        <f>'2.Data entry'!I237</f>
        <v>-</v>
      </c>
      <c r="J239" s="476">
        <v>9.3420759999999995E-3</v>
      </c>
      <c r="K239" s="476">
        <v>1.7190848999999999E-9</v>
      </c>
      <c r="L239" s="476">
        <v>2.1541620000000001E-2</v>
      </c>
      <c r="M239" s="476">
        <v>1.1273740000000001E-11</v>
      </c>
      <c r="N239" s="476">
        <v>1.0812121999999999E-9</v>
      </c>
      <c r="O239" s="476">
        <v>4.5221326999999999E-6</v>
      </c>
      <c r="P239" s="476">
        <v>5.9759020999999998E-4</v>
      </c>
      <c r="Q239" s="476">
        <v>7.4009702000000003E-5</v>
      </c>
      <c r="R239" s="476">
        <v>6.2706900000000001E-5</v>
      </c>
      <c r="S239" s="476">
        <v>2.8804207000000001E-4</v>
      </c>
      <c r="T239" s="476">
        <v>4.3624011999999998E-8</v>
      </c>
      <c r="U239" s="476">
        <v>2.6246178999999999E-5</v>
      </c>
      <c r="V239" s="476">
        <v>5.3789400999999998E-8</v>
      </c>
      <c r="W239" s="476">
        <v>2.4238176000000001E-9</v>
      </c>
      <c r="X239" s="476">
        <v>7.8690567999999995E-4</v>
      </c>
      <c r="AA239"/>
      <c r="AR239" s="307"/>
      <c r="AS239" s="307"/>
      <c r="AT239" s="307"/>
      <c r="AU239" s="307"/>
      <c r="AV239" s="307"/>
      <c r="AW239" s="307"/>
      <c r="AX239" s="307"/>
      <c r="AY239" s="307"/>
      <c r="AZ239" s="307"/>
      <c r="BA239" s="307"/>
      <c r="BB239" s="307"/>
      <c r="BC239" s="307"/>
      <c r="BD239" s="307"/>
      <c r="BE239" s="307"/>
      <c r="BF239" s="307"/>
      <c r="BY239" s="336">
        <f t="shared" si="453"/>
        <v>0</v>
      </c>
      <c r="BZ239" s="336">
        <f t="shared" si="454"/>
        <v>0</v>
      </c>
      <c r="CA239" s="336">
        <f t="shared" si="455"/>
        <v>0</v>
      </c>
      <c r="CB239" s="336">
        <f t="shared" si="456"/>
        <v>0</v>
      </c>
      <c r="CC239" s="336">
        <f t="shared" si="457"/>
        <v>0</v>
      </c>
      <c r="CD239" s="336">
        <f t="shared" si="458"/>
        <v>0</v>
      </c>
      <c r="CE239" s="336">
        <f t="shared" si="459"/>
        <v>0</v>
      </c>
      <c r="CF239" s="336">
        <f t="shared" si="460"/>
        <v>0</v>
      </c>
      <c r="CG239" s="336">
        <f t="shared" si="461"/>
        <v>0</v>
      </c>
      <c r="CH239" s="336">
        <f t="shared" si="462"/>
        <v>0</v>
      </c>
      <c r="CI239" s="336">
        <f t="shared" si="463"/>
        <v>0</v>
      </c>
      <c r="CJ239" s="336">
        <f t="shared" si="464"/>
        <v>0</v>
      </c>
      <c r="CK239" s="336">
        <f t="shared" si="465"/>
        <v>0</v>
      </c>
      <c r="CL239" s="336">
        <f t="shared" si="466"/>
        <v>0</v>
      </c>
      <c r="CM239" s="336">
        <f t="shared" si="467"/>
        <v>0</v>
      </c>
      <c r="CN239" s="496"/>
      <c r="CO239" s="496"/>
      <c r="CP239" s="336"/>
      <c r="CQ239" s="336"/>
      <c r="CR239" s="336"/>
      <c r="CS239" s="336"/>
      <c r="CT239" s="336"/>
      <c r="CU239" s="336"/>
      <c r="CV239" s="336"/>
      <c r="CW239" s="336"/>
      <c r="CX239" s="336"/>
      <c r="CY239" s="336"/>
      <c r="CZ239" s="336"/>
      <c r="DA239" s="336"/>
      <c r="DB239" s="336"/>
      <c r="DC239" s="336"/>
      <c r="DD239" s="336"/>
      <c r="DE239" s="496"/>
      <c r="DF239" s="497"/>
      <c r="DG239" s="336">
        <f t="shared" si="437"/>
        <v>0</v>
      </c>
      <c r="DH239" s="336">
        <f t="shared" si="438"/>
        <v>0</v>
      </c>
      <c r="DI239" s="336">
        <f t="shared" si="439"/>
        <v>0</v>
      </c>
      <c r="DJ239" s="336">
        <f t="shared" si="440"/>
        <v>0</v>
      </c>
      <c r="DK239" s="336">
        <f t="shared" si="441"/>
        <v>0</v>
      </c>
      <c r="DL239" s="336">
        <f t="shared" si="442"/>
        <v>0</v>
      </c>
      <c r="DM239" s="336">
        <f t="shared" si="443"/>
        <v>0</v>
      </c>
      <c r="DN239" s="336">
        <f t="shared" si="444"/>
        <v>0</v>
      </c>
      <c r="DO239" s="336">
        <f t="shared" si="445"/>
        <v>0</v>
      </c>
      <c r="DP239" s="336">
        <f t="shared" si="446"/>
        <v>0</v>
      </c>
      <c r="DQ239" s="336">
        <f t="shared" si="447"/>
        <v>0</v>
      </c>
      <c r="DR239" s="336">
        <f t="shared" si="448"/>
        <v>0</v>
      </c>
      <c r="DS239" s="336">
        <f t="shared" si="449"/>
        <v>0</v>
      </c>
      <c r="DT239" s="336">
        <f t="shared" si="450"/>
        <v>0</v>
      </c>
      <c r="DU239" s="336">
        <f t="shared" si="451"/>
        <v>0</v>
      </c>
      <c r="EC239" s="166"/>
      <c r="ED239" s="166"/>
      <c r="EE239" s="166"/>
      <c r="EF239" s="166"/>
      <c r="EG239" s="166"/>
      <c r="EH239" s="166"/>
      <c r="EI239" s="166"/>
      <c r="EJ239" s="166"/>
      <c r="EK239" s="166"/>
      <c r="EL239" s="166"/>
      <c r="EM239" s="166"/>
      <c r="EN239" s="166"/>
      <c r="EO239" s="166"/>
      <c r="EP239" s="166"/>
      <c r="EQ239" s="166"/>
      <c r="ER239" s="166"/>
      <c r="ES239" s="166"/>
      <c r="ET239" s="166"/>
      <c r="EU239" s="166"/>
      <c r="EV239" s="166"/>
      <c r="EW239" s="166"/>
      <c r="EX239" s="166"/>
    </row>
    <row r="240" spans="1:154" x14ac:dyDescent="0.25">
      <c r="A240" s="165">
        <f>'2.Data entry'!B238</f>
        <v>0</v>
      </c>
      <c r="B240" s="429" t="s">
        <v>317</v>
      </c>
      <c r="C240" s="165">
        <f>'2.Data entry'!E238</f>
        <v>0</v>
      </c>
      <c r="D240" s="304">
        <f t="shared" si="468"/>
        <v>0</v>
      </c>
      <c r="E240" s="305" t="str">
        <f>'2.Data entry'!G238</f>
        <v>-</v>
      </c>
      <c r="F240" s="305" t="str">
        <f>'2.Data entry'!H238</f>
        <v>-</v>
      </c>
      <c r="G240" s="305" t="str">
        <f>'2.Data entry'!I238</f>
        <v>-</v>
      </c>
      <c r="J240" s="476">
        <v>9.4060002000000004E-3</v>
      </c>
      <c r="K240" s="476">
        <v>1.7301001000000001E-9</v>
      </c>
      <c r="L240" s="476">
        <v>2.1559961999999998E-2</v>
      </c>
      <c r="M240" s="476">
        <v>1.134191E-11</v>
      </c>
      <c r="N240" s="476">
        <v>1.0827779E-9</v>
      </c>
      <c r="O240" s="476">
        <v>4.6064681999999997E-6</v>
      </c>
      <c r="P240" s="476">
        <v>6.0152611999999997E-4</v>
      </c>
      <c r="Q240" s="476">
        <v>7.4882658000000006E-5</v>
      </c>
      <c r="R240" s="476">
        <v>6.3364436000000005E-5</v>
      </c>
      <c r="S240" s="476">
        <v>2.9126317999999998E-4</v>
      </c>
      <c r="T240" s="476">
        <v>4.4134479E-8</v>
      </c>
      <c r="U240" s="476">
        <v>2.6539899E-5</v>
      </c>
      <c r="V240" s="476">
        <v>6.2332081999999998E-8</v>
      </c>
      <c r="W240" s="476">
        <v>2.442969E-9</v>
      </c>
      <c r="X240" s="476">
        <v>8.6690617000000005E-4</v>
      </c>
      <c r="AA240"/>
      <c r="AR240" s="307"/>
      <c r="AS240" s="307"/>
      <c r="AT240" s="307"/>
      <c r="AU240" s="307"/>
      <c r="AV240" s="307"/>
      <c r="AW240" s="307"/>
      <c r="AX240" s="307"/>
      <c r="AY240" s="307"/>
      <c r="AZ240" s="307"/>
      <c r="BA240" s="307"/>
      <c r="BB240" s="307"/>
      <c r="BC240" s="307"/>
      <c r="BD240" s="307"/>
      <c r="BE240" s="307"/>
      <c r="BF240" s="307"/>
      <c r="BY240" s="336">
        <f t="shared" si="453"/>
        <v>0</v>
      </c>
      <c r="BZ240" s="336">
        <f t="shared" si="454"/>
        <v>0</v>
      </c>
      <c r="CA240" s="336">
        <f t="shared" si="455"/>
        <v>0</v>
      </c>
      <c r="CB240" s="336">
        <f t="shared" si="456"/>
        <v>0</v>
      </c>
      <c r="CC240" s="336">
        <f t="shared" si="457"/>
        <v>0</v>
      </c>
      <c r="CD240" s="336">
        <f t="shared" si="458"/>
        <v>0</v>
      </c>
      <c r="CE240" s="336">
        <f t="shared" si="459"/>
        <v>0</v>
      </c>
      <c r="CF240" s="336">
        <f t="shared" si="460"/>
        <v>0</v>
      </c>
      <c r="CG240" s="336">
        <f t="shared" si="461"/>
        <v>0</v>
      </c>
      <c r="CH240" s="336">
        <f t="shared" si="462"/>
        <v>0</v>
      </c>
      <c r="CI240" s="336">
        <f t="shared" si="463"/>
        <v>0</v>
      </c>
      <c r="CJ240" s="336">
        <f t="shared" si="464"/>
        <v>0</v>
      </c>
      <c r="CK240" s="336">
        <f t="shared" si="465"/>
        <v>0</v>
      </c>
      <c r="CL240" s="336">
        <f t="shared" si="466"/>
        <v>0</v>
      </c>
      <c r="CM240" s="336">
        <f t="shared" si="467"/>
        <v>0</v>
      </c>
      <c r="CN240" s="496"/>
      <c r="CO240" s="496"/>
      <c r="CP240" s="336"/>
      <c r="CQ240" s="336"/>
      <c r="CR240" s="336"/>
      <c r="CS240" s="336"/>
      <c r="CT240" s="336"/>
      <c r="CU240" s="336"/>
      <c r="CV240" s="336"/>
      <c r="CW240" s="336"/>
      <c r="CX240" s="336"/>
      <c r="CY240" s="336"/>
      <c r="CZ240" s="336"/>
      <c r="DA240" s="336"/>
      <c r="DB240" s="336"/>
      <c r="DC240" s="336"/>
      <c r="DD240" s="336"/>
      <c r="DE240" s="496"/>
      <c r="DF240" s="497"/>
      <c r="DG240" s="336">
        <f t="shared" si="437"/>
        <v>0</v>
      </c>
      <c r="DH240" s="336">
        <f t="shared" si="438"/>
        <v>0</v>
      </c>
      <c r="DI240" s="336">
        <f t="shared" si="439"/>
        <v>0</v>
      </c>
      <c r="DJ240" s="336">
        <f t="shared" si="440"/>
        <v>0</v>
      </c>
      <c r="DK240" s="336">
        <f t="shared" si="441"/>
        <v>0</v>
      </c>
      <c r="DL240" s="336">
        <f t="shared" si="442"/>
        <v>0</v>
      </c>
      <c r="DM240" s="336">
        <f t="shared" si="443"/>
        <v>0</v>
      </c>
      <c r="DN240" s="336">
        <f t="shared" si="444"/>
        <v>0</v>
      </c>
      <c r="DO240" s="336">
        <f t="shared" si="445"/>
        <v>0</v>
      </c>
      <c r="DP240" s="336">
        <f t="shared" si="446"/>
        <v>0</v>
      </c>
      <c r="DQ240" s="336">
        <f t="shared" si="447"/>
        <v>0</v>
      </c>
      <c r="DR240" s="336">
        <f t="shared" si="448"/>
        <v>0</v>
      </c>
      <c r="DS240" s="336">
        <f t="shared" si="449"/>
        <v>0</v>
      </c>
      <c r="DT240" s="336">
        <f t="shared" si="450"/>
        <v>0</v>
      </c>
      <c r="DU240" s="336">
        <f t="shared" si="451"/>
        <v>0</v>
      </c>
      <c r="EC240" s="166"/>
      <c r="ED240" s="166"/>
      <c r="EE240" s="166"/>
      <c r="EF240" s="166"/>
      <c r="EG240" s="166"/>
      <c r="EH240" s="166"/>
      <c r="EI240" s="166"/>
      <c r="EJ240" s="166"/>
      <c r="EK240" s="166"/>
      <c r="EL240" s="166"/>
      <c r="EM240" s="166"/>
      <c r="EN240" s="166"/>
      <c r="EO240" s="166"/>
      <c r="EP240" s="166"/>
      <c r="EQ240" s="166"/>
      <c r="ER240" s="166"/>
      <c r="ES240" s="166"/>
      <c r="ET240" s="166"/>
      <c r="EU240" s="166"/>
      <c r="EV240" s="166"/>
      <c r="EW240" s="166"/>
      <c r="EX240" s="166"/>
    </row>
    <row r="241" spans="1:154" x14ac:dyDescent="0.25">
      <c r="A241" s="165">
        <f>'2.Data entry'!B239</f>
        <v>0</v>
      </c>
      <c r="B241" s="429" t="s">
        <v>354</v>
      </c>
      <c r="C241" s="165">
        <f>'2.Data entry'!E239</f>
        <v>0</v>
      </c>
      <c r="D241" s="304">
        <f t="shared" si="468"/>
        <v>0</v>
      </c>
      <c r="E241" s="305" t="str">
        <f>'2.Data entry'!G239</f>
        <v>-</v>
      </c>
      <c r="F241" s="305" t="str">
        <f>'2.Data entry'!H239</f>
        <v>-</v>
      </c>
      <c r="G241" s="305" t="str">
        <f>'2.Data entry'!I239</f>
        <v>-</v>
      </c>
      <c r="H241" s="375"/>
      <c r="I241" s="376"/>
      <c r="J241" s="476">
        <v>9.4060002000000004E-3</v>
      </c>
      <c r="K241" s="476">
        <v>1.7301001000000001E-9</v>
      </c>
      <c r="L241" s="476">
        <v>2.1559961999999998E-2</v>
      </c>
      <c r="M241" s="476">
        <v>1.134191E-11</v>
      </c>
      <c r="N241" s="476">
        <v>1.0827779E-9</v>
      </c>
      <c r="O241" s="476">
        <v>4.6064681999999997E-6</v>
      </c>
      <c r="P241" s="476">
        <v>6.0152611999999997E-4</v>
      </c>
      <c r="Q241" s="476">
        <v>7.4882658000000006E-5</v>
      </c>
      <c r="R241" s="476">
        <v>6.3364436000000005E-5</v>
      </c>
      <c r="S241" s="476">
        <v>2.9126317999999998E-4</v>
      </c>
      <c r="T241" s="476">
        <v>4.4134479E-8</v>
      </c>
      <c r="U241" s="476">
        <v>2.6539899E-5</v>
      </c>
      <c r="V241" s="476">
        <v>6.2332081999999998E-8</v>
      </c>
      <c r="W241" s="476">
        <v>2.442969E-9</v>
      </c>
      <c r="X241" s="476">
        <v>8.6690617000000005E-4</v>
      </c>
      <c r="Y241" s="335"/>
      <c r="Z241" s="346"/>
      <c r="AA241"/>
      <c r="AP241" s="335"/>
      <c r="AQ241" s="335"/>
      <c r="AR241" s="307"/>
      <c r="AS241" s="307"/>
      <c r="AT241" s="307"/>
      <c r="AU241" s="307"/>
      <c r="AV241" s="307"/>
      <c r="AW241" s="307"/>
      <c r="AX241" s="307"/>
      <c r="AY241" s="307"/>
      <c r="AZ241" s="307"/>
      <c r="BA241" s="307"/>
      <c r="BB241" s="307"/>
      <c r="BC241" s="307"/>
      <c r="BD241" s="307"/>
      <c r="BE241" s="307"/>
      <c r="BF241" s="307"/>
      <c r="BW241" s="456"/>
      <c r="BX241" s="29"/>
      <c r="BY241" s="336">
        <f t="shared" si="453"/>
        <v>0</v>
      </c>
      <c r="BZ241" s="336">
        <f t="shared" si="454"/>
        <v>0</v>
      </c>
      <c r="CA241" s="336">
        <f t="shared" si="455"/>
        <v>0</v>
      </c>
      <c r="CB241" s="336">
        <f t="shared" si="456"/>
        <v>0</v>
      </c>
      <c r="CC241" s="336">
        <f t="shared" si="457"/>
        <v>0</v>
      </c>
      <c r="CD241" s="336">
        <f t="shared" si="458"/>
        <v>0</v>
      </c>
      <c r="CE241" s="336">
        <f t="shared" si="459"/>
        <v>0</v>
      </c>
      <c r="CF241" s="336">
        <f t="shared" si="460"/>
        <v>0</v>
      </c>
      <c r="CG241" s="336">
        <f t="shared" si="461"/>
        <v>0</v>
      </c>
      <c r="CH241" s="336">
        <f t="shared" si="462"/>
        <v>0</v>
      </c>
      <c r="CI241" s="336">
        <f t="shared" si="463"/>
        <v>0</v>
      </c>
      <c r="CJ241" s="336">
        <f t="shared" si="464"/>
        <v>0</v>
      </c>
      <c r="CK241" s="336">
        <f t="shared" si="465"/>
        <v>0</v>
      </c>
      <c r="CL241" s="336">
        <f t="shared" si="466"/>
        <v>0</v>
      </c>
      <c r="CM241" s="336">
        <f t="shared" si="467"/>
        <v>0</v>
      </c>
      <c r="CN241" s="496"/>
      <c r="CO241" s="496"/>
      <c r="CP241" s="336"/>
      <c r="CQ241" s="336"/>
      <c r="CR241" s="336"/>
      <c r="CS241" s="336"/>
      <c r="CT241" s="336"/>
      <c r="CU241" s="336"/>
      <c r="CV241" s="336"/>
      <c r="CW241" s="336"/>
      <c r="CX241" s="336"/>
      <c r="CY241" s="336"/>
      <c r="CZ241" s="336"/>
      <c r="DA241" s="336"/>
      <c r="DB241" s="336"/>
      <c r="DC241" s="336"/>
      <c r="DD241" s="336"/>
      <c r="DE241" s="498"/>
      <c r="DF241" s="496"/>
      <c r="DG241" s="336">
        <f t="shared" si="437"/>
        <v>0</v>
      </c>
      <c r="DH241" s="336">
        <f t="shared" si="438"/>
        <v>0</v>
      </c>
      <c r="DI241" s="336">
        <f t="shared" si="439"/>
        <v>0</v>
      </c>
      <c r="DJ241" s="336">
        <f t="shared" si="440"/>
        <v>0</v>
      </c>
      <c r="DK241" s="336">
        <f t="shared" si="441"/>
        <v>0</v>
      </c>
      <c r="DL241" s="336">
        <f t="shared" si="442"/>
        <v>0</v>
      </c>
      <c r="DM241" s="336">
        <f t="shared" si="443"/>
        <v>0</v>
      </c>
      <c r="DN241" s="336">
        <f t="shared" si="444"/>
        <v>0</v>
      </c>
      <c r="DO241" s="336">
        <f t="shared" si="445"/>
        <v>0</v>
      </c>
      <c r="DP241" s="336">
        <f t="shared" si="446"/>
        <v>0</v>
      </c>
      <c r="DQ241" s="336">
        <f t="shared" si="447"/>
        <v>0</v>
      </c>
      <c r="DR241" s="336">
        <f t="shared" si="448"/>
        <v>0</v>
      </c>
      <c r="DS241" s="336">
        <f t="shared" si="449"/>
        <v>0</v>
      </c>
      <c r="DT241" s="336">
        <f t="shared" si="450"/>
        <v>0</v>
      </c>
      <c r="DU241" s="336">
        <f t="shared" si="451"/>
        <v>0</v>
      </c>
      <c r="DW241" s="166"/>
      <c r="DX241" s="166"/>
      <c r="DY241" s="166"/>
      <c r="DZ241" s="166"/>
      <c r="EA241" s="166"/>
      <c r="EB241" s="166"/>
      <c r="EC241" s="166"/>
      <c r="ED241" s="166"/>
      <c r="EE241" s="166"/>
      <c r="EF241" s="166"/>
      <c r="EG241" s="166"/>
      <c r="EH241" s="166"/>
      <c r="EI241" s="166"/>
      <c r="EJ241" s="166"/>
      <c r="EK241" s="166"/>
      <c r="EL241" s="166"/>
      <c r="EM241" s="166"/>
      <c r="EN241" s="166"/>
      <c r="EO241" s="166"/>
      <c r="EP241" s="166"/>
      <c r="EQ241" s="166"/>
      <c r="ER241" s="166"/>
      <c r="ES241" s="166"/>
      <c r="ET241" s="166"/>
      <c r="EU241" s="166"/>
      <c r="EV241" s="166"/>
      <c r="EW241" s="166"/>
      <c r="EX241" s="166"/>
    </row>
    <row r="242" spans="1:154" x14ac:dyDescent="0.25">
      <c r="A242" s="165">
        <f>'2.Data entry'!B240</f>
        <v>0</v>
      </c>
      <c r="B242" s="429" t="s">
        <v>204</v>
      </c>
      <c r="C242" s="165">
        <f>'2.Data entry'!E240</f>
        <v>0</v>
      </c>
      <c r="D242" s="304">
        <f t="shared" si="468"/>
        <v>0</v>
      </c>
      <c r="E242" s="305" t="str">
        <f>'2.Data entry'!G240</f>
        <v>-</v>
      </c>
      <c r="F242" s="305" t="str">
        <f>'2.Data entry'!H240</f>
        <v>-</v>
      </c>
      <c r="G242" s="305" t="str">
        <f>'2.Data entry'!I240</f>
        <v>-</v>
      </c>
      <c r="H242" s="306"/>
      <c r="I242" s="262"/>
      <c r="J242" s="476">
        <v>9.4060002000000004E-3</v>
      </c>
      <c r="K242" s="476">
        <v>1.7301001000000001E-9</v>
      </c>
      <c r="L242" s="476">
        <v>2.1559961999999998E-2</v>
      </c>
      <c r="M242" s="476">
        <v>1.134191E-11</v>
      </c>
      <c r="N242" s="476">
        <v>1.0827779E-9</v>
      </c>
      <c r="O242" s="476">
        <v>4.6064681999999997E-6</v>
      </c>
      <c r="P242" s="476">
        <v>6.0152611999999997E-4</v>
      </c>
      <c r="Q242" s="476">
        <v>7.4882658000000006E-5</v>
      </c>
      <c r="R242" s="476">
        <v>6.3364436000000005E-5</v>
      </c>
      <c r="S242" s="476">
        <v>2.9126317999999998E-4</v>
      </c>
      <c r="T242" s="476">
        <v>4.4134479E-8</v>
      </c>
      <c r="U242" s="476">
        <v>2.6539899E-5</v>
      </c>
      <c r="V242" s="476">
        <v>6.2332081999999998E-8</v>
      </c>
      <c r="W242" s="476">
        <v>2.442969E-9</v>
      </c>
      <c r="X242" s="476">
        <v>8.6690617000000005E-4</v>
      </c>
      <c r="Y242" s="310"/>
      <c r="Z242" s="311"/>
      <c r="AA242"/>
      <c r="AP242" s="166"/>
      <c r="AQ242" s="166"/>
      <c r="AR242" s="307"/>
      <c r="AS242" s="307"/>
      <c r="AT242" s="307"/>
      <c r="AU242" s="307"/>
      <c r="AV242" s="307"/>
      <c r="AW242" s="307"/>
      <c r="AX242" s="307"/>
      <c r="AY242" s="307"/>
      <c r="AZ242" s="307"/>
      <c r="BA242" s="307"/>
      <c r="BB242" s="307"/>
      <c r="BC242" s="307"/>
      <c r="BD242" s="307"/>
      <c r="BE242" s="307"/>
      <c r="BF242" s="307"/>
      <c r="BW242" s="456"/>
      <c r="BX242" s="29"/>
      <c r="BY242" s="336">
        <f t="shared" si="453"/>
        <v>0</v>
      </c>
      <c r="BZ242" s="336">
        <f t="shared" si="454"/>
        <v>0</v>
      </c>
      <c r="CA242" s="336">
        <f t="shared" si="455"/>
        <v>0</v>
      </c>
      <c r="CB242" s="336">
        <f t="shared" si="456"/>
        <v>0</v>
      </c>
      <c r="CC242" s="336">
        <f t="shared" si="457"/>
        <v>0</v>
      </c>
      <c r="CD242" s="336">
        <f t="shared" si="458"/>
        <v>0</v>
      </c>
      <c r="CE242" s="336">
        <f t="shared" si="459"/>
        <v>0</v>
      </c>
      <c r="CF242" s="336">
        <f t="shared" si="460"/>
        <v>0</v>
      </c>
      <c r="CG242" s="336">
        <f t="shared" si="461"/>
        <v>0</v>
      </c>
      <c r="CH242" s="336">
        <f t="shared" si="462"/>
        <v>0</v>
      </c>
      <c r="CI242" s="336">
        <f t="shared" si="463"/>
        <v>0</v>
      </c>
      <c r="CJ242" s="336">
        <f t="shared" si="464"/>
        <v>0</v>
      </c>
      <c r="CK242" s="336">
        <f t="shared" si="465"/>
        <v>0</v>
      </c>
      <c r="CL242" s="336">
        <f t="shared" si="466"/>
        <v>0</v>
      </c>
      <c r="CM242" s="336">
        <f t="shared" si="467"/>
        <v>0</v>
      </c>
      <c r="CN242" s="496"/>
      <c r="CO242" s="496"/>
      <c r="CP242" s="336"/>
      <c r="CQ242" s="336"/>
      <c r="CR242" s="336"/>
      <c r="CS242" s="336"/>
      <c r="CT242" s="336"/>
      <c r="CU242" s="336"/>
      <c r="CV242" s="336"/>
      <c r="CW242" s="336"/>
      <c r="CX242" s="336"/>
      <c r="CY242" s="336"/>
      <c r="CZ242" s="336"/>
      <c r="DA242" s="336"/>
      <c r="DB242" s="336"/>
      <c r="DC242" s="336"/>
      <c r="DD242" s="336"/>
      <c r="DE242" s="498"/>
      <c r="DF242" s="496"/>
      <c r="DG242" s="336">
        <f t="shared" si="437"/>
        <v>0</v>
      </c>
      <c r="DH242" s="336">
        <f t="shared" si="438"/>
        <v>0</v>
      </c>
      <c r="DI242" s="336">
        <f t="shared" si="439"/>
        <v>0</v>
      </c>
      <c r="DJ242" s="336">
        <f t="shared" si="440"/>
        <v>0</v>
      </c>
      <c r="DK242" s="336">
        <f t="shared" si="441"/>
        <v>0</v>
      </c>
      <c r="DL242" s="336">
        <f t="shared" si="442"/>
        <v>0</v>
      </c>
      <c r="DM242" s="336">
        <f t="shared" si="443"/>
        <v>0</v>
      </c>
      <c r="DN242" s="336">
        <f t="shared" si="444"/>
        <v>0</v>
      </c>
      <c r="DO242" s="336">
        <f t="shared" si="445"/>
        <v>0</v>
      </c>
      <c r="DP242" s="336">
        <f t="shared" si="446"/>
        <v>0</v>
      </c>
      <c r="DQ242" s="336">
        <f t="shared" si="447"/>
        <v>0</v>
      </c>
      <c r="DR242" s="336">
        <f t="shared" si="448"/>
        <v>0</v>
      </c>
      <c r="DS242" s="336">
        <f t="shared" si="449"/>
        <v>0</v>
      </c>
      <c r="DT242" s="336">
        <f t="shared" si="450"/>
        <v>0</v>
      </c>
      <c r="DU242" s="336">
        <f t="shared" si="451"/>
        <v>0</v>
      </c>
      <c r="DW242" s="166"/>
      <c r="DX242" s="166"/>
      <c r="DY242" s="166"/>
      <c r="DZ242" s="166"/>
      <c r="EA242" s="166"/>
      <c r="EB242" s="166"/>
      <c r="EC242" s="166"/>
      <c r="ED242" s="166"/>
      <c r="EE242" s="166"/>
      <c r="EF242" s="166"/>
      <c r="EG242" s="166"/>
      <c r="EH242" s="166"/>
      <c r="EI242" s="166"/>
      <c r="EJ242" s="166"/>
      <c r="EK242" s="166"/>
      <c r="EL242" s="166"/>
      <c r="EM242" s="166"/>
      <c r="EN242" s="166"/>
      <c r="EO242" s="166"/>
      <c r="EP242" s="166"/>
      <c r="EQ242" s="166"/>
      <c r="ER242" s="166"/>
      <c r="ES242" s="166"/>
      <c r="ET242" s="166"/>
      <c r="EU242" s="166"/>
      <c r="EV242" s="166"/>
      <c r="EW242" s="166"/>
      <c r="EX242" s="166"/>
    </row>
    <row r="243" spans="1:154" x14ac:dyDescent="0.25">
      <c r="A243" s="165">
        <f>'2.Data entry'!B241</f>
        <v>0</v>
      </c>
      <c r="B243" s="303" t="str">
        <f>'2.Data entry'!C241</f>
        <v>Metallic-aluminium waste production</v>
      </c>
      <c r="C243" s="165" t="str">
        <f>'2.Data entry'!E241</f>
        <v>kg</v>
      </c>
      <c r="D243" s="304">
        <f>'2.Data entry'!F241</f>
        <v>0</v>
      </c>
      <c r="E243" s="305" t="str">
        <f>'2.Data entry'!G241</f>
        <v>-</v>
      </c>
      <c r="F243" s="305" t="str">
        <f>'2.Data entry'!H241</f>
        <v>-</v>
      </c>
      <c r="G243" s="305" t="str">
        <f>'2.Data entry'!I241</f>
        <v>-</v>
      </c>
      <c r="H243" s="306"/>
      <c r="I243" s="262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166"/>
      <c r="Z243" s="262"/>
      <c r="AA243"/>
      <c r="AP243" s="166"/>
      <c r="AQ243" s="166"/>
      <c r="AR243" s="307"/>
      <c r="AS243" s="307"/>
      <c r="AT243" s="307"/>
      <c r="AU243" s="307"/>
      <c r="AV243" s="307"/>
      <c r="AW243" s="307"/>
      <c r="AX243" s="307"/>
      <c r="AY243" s="307"/>
      <c r="AZ243" s="307"/>
      <c r="BA243" s="307"/>
      <c r="BB243" s="307"/>
      <c r="BC243" s="307"/>
      <c r="BD243" s="307"/>
      <c r="BE243" s="307"/>
      <c r="BF243" s="307"/>
      <c r="BW243" s="456"/>
      <c r="BX243" s="29"/>
      <c r="BY243" s="336">
        <f t="shared" si="453"/>
        <v>0</v>
      </c>
      <c r="BZ243" s="336">
        <f t="shared" si="454"/>
        <v>0</v>
      </c>
      <c r="CA243" s="336">
        <f t="shared" si="455"/>
        <v>0</v>
      </c>
      <c r="CB243" s="336">
        <f t="shared" si="456"/>
        <v>0</v>
      </c>
      <c r="CC243" s="336">
        <f t="shared" si="457"/>
        <v>0</v>
      </c>
      <c r="CD243" s="336">
        <f t="shared" si="458"/>
        <v>0</v>
      </c>
      <c r="CE243" s="336">
        <f t="shared" si="459"/>
        <v>0</v>
      </c>
      <c r="CF243" s="336">
        <f t="shared" si="460"/>
        <v>0</v>
      </c>
      <c r="CG243" s="336">
        <f t="shared" si="461"/>
        <v>0</v>
      </c>
      <c r="CH243" s="336">
        <f t="shared" si="462"/>
        <v>0</v>
      </c>
      <c r="CI243" s="336">
        <f t="shared" si="463"/>
        <v>0</v>
      </c>
      <c r="CJ243" s="336">
        <f t="shared" si="464"/>
        <v>0</v>
      </c>
      <c r="CK243" s="336">
        <f t="shared" si="465"/>
        <v>0</v>
      </c>
      <c r="CL243" s="336">
        <f t="shared" si="466"/>
        <v>0</v>
      </c>
      <c r="CM243" s="336">
        <f t="shared" si="467"/>
        <v>0</v>
      </c>
      <c r="CN243" s="496"/>
      <c r="CO243" s="496"/>
      <c r="CP243" s="336"/>
      <c r="CQ243" s="336"/>
      <c r="CR243" s="336"/>
      <c r="CS243" s="336"/>
      <c r="CT243" s="336"/>
      <c r="CU243" s="336"/>
      <c r="CV243" s="336"/>
      <c r="CW243" s="336"/>
      <c r="CX243" s="336"/>
      <c r="CY243" s="336"/>
      <c r="CZ243" s="336"/>
      <c r="DA243" s="336"/>
      <c r="DB243" s="336"/>
      <c r="DC243" s="336"/>
      <c r="DD243" s="336"/>
      <c r="DE243" s="498"/>
      <c r="DF243" s="496"/>
      <c r="DG243" s="336">
        <f t="shared" si="437"/>
        <v>0</v>
      </c>
      <c r="DH243" s="336">
        <f t="shared" si="438"/>
        <v>0</v>
      </c>
      <c r="DI243" s="336">
        <f t="shared" si="439"/>
        <v>0</v>
      </c>
      <c r="DJ243" s="336">
        <f t="shared" si="440"/>
        <v>0</v>
      </c>
      <c r="DK243" s="336">
        <f t="shared" si="441"/>
        <v>0</v>
      </c>
      <c r="DL243" s="336">
        <f t="shared" si="442"/>
        <v>0</v>
      </c>
      <c r="DM243" s="336">
        <f t="shared" si="443"/>
        <v>0</v>
      </c>
      <c r="DN243" s="336">
        <f t="shared" si="444"/>
        <v>0</v>
      </c>
      <c r="DO243" s="336">
        <f t="shared" si="445"/>
        <v>0</v>
      </c>
      <c r="DP243" s="336">
        <f t="shared" si="446"/>
        <v>0</v>
      </c>
      <c r="DQ243" s="336">
        <f t="shared" si="447"/>
        <v>0</v>
      </c>
      <c r="DR243" s="336">
        <f t="shared" si="448"/>
        <v>0</v>
      </c>
      <c r="DS243" s="336">
        <f t="shared" si="449"/>
        <v>0</v>
      </c>
      <c r="DT243" s="336">
        <f t="shared" si="450"/>
        <v>0</v>
      </c>
      <c r="DU243" s="336">
        <f t="shared" si="451"/>
        <v>0</v>
      </c>
      <c r="DW243" s="166"/>
      <c r="DX243" s="166"/>
      <c r="DY243" s="166"/>
      <c r="DZ243" s="166"/>
      <c r="EA243" s="166"/>
      <c r="EB243" s="166"/>
      <c r="EC243" s="166"/>
      <c r="ED243" s="166"/>
      <c r="EE243" s="166"/>
      <c r="EF243" s="166"/>
      <c r="EG243" s="166"/>
      <c r="EH243" s="166"/>
      <c r="EI243" s="166"/>
      <c r="EJ243" s="166"/>
      <c r="EK243" s="166"/>
      <c r="EL243" s="166"/>
      <c r="EM243" s="166"/>
      <c r="EN243" s="166"/>
      <c r="EO243" s="166"/>
      <c r="EP243" s="166"/>
      <c r="EQ243" s="166"/>
      <c r="ER243" s="166"/>
      <c r="ES243" s="166"/>
      <c r="ET243" s="166"/>
      <c r="EU243" s="166"/>
      <c r="EV243" s="166"/>
      <c r="EW243" s="166"/>
      <c r="EX243" s="166"/>
    </row>
    <row r="244" spans="1:154" x14ac:dyDescent="0.25">
      <c r="A244" s="165">
        <f>'2.Data entry'!B242</f>
        <v>0</v>
      </c>
      <c r="B244" s="429" t="s">
        <v>195</v>
      </c>
      <c r="C244" s="165">
        <f>'2.Data entry'!E242</f>
        <v>0</v>
      </c>
      <c r="D244" s="304">
        <f t="shared" ref="D244:D249" si="469">IF($D$7=B244,$D$243,0)</f>
        <v>0</v>
      </c>
      <c r="E244" s="305" t="str">
        <f>'2.Data entry'!G242</f>
        <v>-</v>
      </c>
      <c r="F244" s="305" t="str">
        <f>'2.Data entry'!H242</f>
        <v>-</v>
      </c>
      <c r="G244" s="305" t="str">
        <f>'2.Data entry'!I242</f>
        <v>-</v>
      </c>
      <c r="H244" s="306"/>
      <c r="I244" s="262"/>
      <c r="J244" s="476">
        <v>1.4590657999999999E-2</v>
      </c>
      <c r="K244" s="476">
        <v>2.1381409000000001E-9</v>
      </c>
      <c r="L244" s="476">
        <v>0.68852051999999997</v>
      </c>
      <c r="M244" s="476">
        <v>2.4384151000000001E-10</v>
      </c>
      <c r="N244" s="476">
        <v>1.7767314E-8</v>
      </c>
      <c r="O244" s="476">
        <v>9.4950246E-6</v>
      </c>
      <c r="P244" s="476">
        <v>1.9517053999999999E-3</v>
      </c>
      <c r="Q244" s="476">
        <v>1.0899420999999999E-4</v>
      </c>
      <c r="R244" s="476">
        <v>9.1108121E-5</v>
      </c>
      <c r="S244" s="476">
        <v>4.1797758E-4</v>
      </c>
      <c r="T244" s="476">
        <v>8.2286025E-7</v>
      </c>
      <c r="U244" s="476">
        <v>3.7969256000000002E-5</v>
      </c>
      <c r="V244" s="476">
        <v>7.5051154000000003E-6</v>
      </c>
      <c r="W244" s="476">
        <v>1.1901711E-8</v>
      </c>
      <c r="X244" s="476">
        <v>1.2010589E-2</v>
      </c>
      <c r="Y244" s="166"/>
      <c r="Z244" s="262"/>
      <c r="AA244"/>
      <c r="AP244" s="166"/>
      <c r="AQ244" s="166"/>
      <c r="AR244" s="307"/>
      <c r="AS244" s="307"/>
      <c r="AT244" s="307"/>
      <c r="AU244" s="307"/>
      <c r="AV244" s="307"/>
      <c r="AW244" s="307"/>
      <c r="AX244" s="307"/>
      <c r="AY244" s="307"/>
      <c r="AZ244" s="307"/>
      <c r="BA244" s="307"/>
      <c r="BB244" s="307"/>
      <c r="BC244" s="307"/>
      <c r="BD244" s="307"/>
      <c r="BE244" s="307"/>
      <c r="BF244" s="307"/>
      <c r="BW244" s="456"/>
      <c r="BX244" s="29"/>
      <c r="BY244" s="336">
        <f t="shared" si="453"/>
        <v>0</v>
      </c>
      <c r="BZ244" s="336">
        <f t="shared" si="454"/>
        <v>0</v>
      </c>
      <c r="CA244" s="336">
        <f t="shared" si="455"/>
        <v>0</v>
      </c>
      <c r="CB244" s="336">
        <f t="shared" si="456"/>
        <v>0</v>
      </c>
      <c r="CC244" s="336">
        <f t="shared" si="457"/>
        <v>0</v>
      </c>
      <c r="CD244" s="336">
        <f t="shared" si="458"/>
        <v>0</v>
      </c>
      <c r="CE244" s="336">
        <f t="shared" si="459"/>
        <v>0</v>
      </c>
      <c r="CF244" s="336">
        <f t="shared" si="460"/>
        <v>0</v>
      </c>
      <c r="CG244" s="336">
        <f t="shared" si="461"/>
        <v>0</v>
      </c>
      <c r="CH244" s="336">
        <f t="shared" si="462"/>
        <v>0</v>
      </c>
      <c r="CI244" s="336">
        <f t="shared" si="463"/>
        <v>0</v>
      </c>
      <c r="CJ244" s="336">
        <f t="shared" si="464"/>
        <v>0</v>
      </c>
      <c r="CK244" s="336">
        <f t="shared" si="465"/>
        <v>0</v>
      </c>
      <c r="CL244" s="336">
        <f t="shared" si="466"/>
        <v>0</v>
      </c>
      <c r="CM244" s="336">
        <f t="shared" si="467"/>
        <v>0</v>
      </c>
      <c r="CN244" s="496"/>
      <c r="CO244" s="496"/>
      <c r="CP244" s="336"/>
      <c r="CQ244" s="336"/>
      <c r="CR244" s="336"/>
      <c r="CS244" s="336"/>
      <c r="CT244" s="336"/>
      <c r="CU244" s="336"/>
      <c r="CV244" s="336"/>
      <c r="CW244" s="336"/>
      <c r="CX244" s="336"/>
      <c r="CY244" s="336"/>
      <c r="CZ244" s="336"/>
      <c r="DA244" s="336"/>
      <c r="DB244" s="336"/>
      <c r="DC244" s="336"/>
      <c r="DD244" s="336"/>
      <c r="DE244" s="498"/>
      <c r="DF244" s="496"/>
      <c r="DG244" s="336">
        <f t="shared" si="437"/>
        <v>0</v>
      </c>
      <c r="DH244" s="336">
        <f t="shared" si="438"/>
        <v>0</v>
      </c>
      <c r="DI244" s="336">
        <f t="shared" si="439"/>
        <v>0</v>
      </c>
      <c r="DJ244" s="336">
        <f t="shared" si="440"/>
        <v>0</v>
      </c>
      <c r="DK244" s="336">
        <f t="shared" si="441"/>
        <v>0</v>
      </c>
      <c r="DL244" s="336">
        <f t="shared" si="442"/>
        <v>0</v>
      </c>
      <c r="DM244" s="336">
        <f t="shared" si="443"/>
        <v>0</v>
      </c>
      <c r="DN244" s="336">
        <f t="shared" si="444"/>
        <v>0</v>
      </c>
      <c r="DO244" s="336">
        <f t="shared" si="445"/>
        <v>0</v>
      </c>
      <c r="DP244" s="336">
        <f t="shared" si="446"/>
        <v>0</v>
      </c>
      <c r="DQ244" s="336">
        <f t="shared" si="447"/>
        <v>0</v>
      </c>
      <c r="DR244" s="336">
        <f t="shared" si="448"/>
        <v>0</v>
      </c>
      <c r="DS244" s="336">
        <f t="shared" si="449"/>
        <v>0</v>
      </c>
      <c r="DT244" s="336">
        <f t="shared" si="450"/>
        <v>0</v>
      </c>
      <c r="DU244" s="336">
        <f t="shared" si="451"/>
        <v>0</v>
      </c>
      <c r="DW244" s="166"/>
      <c r="DX244" s="166"/>
      <c r="DY244" s="166"/>
      <c r="DZ244" s="166"/>
      <c r="EA244" s="166"/>
      <c r="EB244" s="166"/>
      <c r="EC244" s="166"/>
      <c r="ED244" s="166"/>
      <c r="EE244" s="166"/>
      <c r="EF244" s="166"/>
      <c r="EG244" s="166"/>
      <c r="EH244" s="166"/>
      <c r="EI244" s="166"/>
      <c r="EJ244" s="166"/>
      <c r="EK244" s="166"/>
      <c r="EL244" s="166"/>
      <c r="EM244" s="166"/>
      <c r="EN244" s="166"/>
      <c r="EO244" s="166"/>
      <c r="EP244" s="166"/>
      <c r="EQ244" s="166"/>
      <c r="ER244" s="166"/>
      <c r="ES244" s="166"/>
      <c r="ET244" s="166"/>
      <c r="EU244" s="166"/>
      <c r="EV244" s="166"/>
      <c r="EW244" s="166"/>
      <c r="EX244" s="166"/>
    </row>
    <row r="245" spans="1:154" x14ac:dyDescent="0.25">
      <c r="A245" s="165">
        <f>'2.Data entry'!B243</f>
        <v>0</v>
      </c>
      <c r="B245" s="429" t="s">
        <v>318</v>
      </c>
      <c r="C245" s="165">
        <f>'2.Data entry'!E243</f>
        <v>0</v>
      </c>
      <c r="D245" s="304">
        <f t="shared" si="469"/>
        <v>0</v>
      </c>
      <c r="E245" s="305" t="str">
        <f>'2.Data entry'!G243</f>
        <v>-</v>
      </c>
      <c r="F245" s="305" t="str">
        <f>'2.Data entry'!H243</f>
        <v>-</v>
      </c>
      <c r="G245" s="305" t="str">
        <f>'2.Data entry'!I243</f>
        <v>-</v>
      </c>
      <c r="H245" s="306"/>
      <c r="I245" s="262"/>
      <c r="J245" s="476">
        <v>1.4590657999999999E-2</v>
      </c>
      <c r="K245" s="476">
        <v>2.1381409000000001E-9</v>
      </c>
      <c r="L245" s="476">
        <v>0.68852051999999997</v>
      </c>
      <c r="M245" s="476">
        <v>2.4384151000000001E-10</v>
      </c>
      <c r="N245" s="476">
        <v>1.7767314E-8</v>
      </c>
      <c r="O245" s="476">
        <v>9.4950246E-6</v>
      </c>
      <c r="P245" s="476">
        <v>1.9517053999999999E-3</v>
      </c>
      <c r="Q245" s="476">
        <v>1.0899420999999999E-4</v>
      </c>
      <c r="R245" s="476">
        <v>9.1108121E-5</v>
      </c>
      <c r="S245" s="476">
        <v>4.1797758E-4</v>
      </c>
      <c r="T245" s="476">
        <v>8.2286025E-7</v>
      </c>
      <c r="U245" s="476">
        <v>3.7969256000000002E-5</v>
      </c>
      <c r="V245" s="476">
        <v>7.5051154000000003E-6</v>
      </c>
      <c r="W245" s="476">
        <v>1.1901711E-8</v>
      </c>
      <c r="X245" s="476">
        <v>1.2010589E-2</v>
      </c>
      <c r="Y245" s="166"/>
      <c r="Z245" s="262"/>
      <c r="AA245"/>
      <c r="AP245" s="166"/>
      <c r="AQ245" s="166"/>
      <c r="AR245" s="307"/>
      <c r="AS245" s="307"/>
      <c r="AT245" s="307"/>
      <c r="AU245" s="307"/>
      <c r="AV245" s="307"/>
      <c r="AW245" s="307"/>
      <c r="AX245" s="307"/>
      <c r="AY245" s="307"/>
      <c r="AZ245" s="307"/>
      <c r="BA245" s="307"/>
      <c r="BB245" s="307"/>
      <c r="BC245" s="307"/>
      <c r="BD245" s="307"/>
      <c r="BE245" s="307"/>
      <c r="BF245" s="307"/>
      <c r="BW245" s="456"/>
      <c r="BX245" s="29"/>
      <c r="BY245" s="336">
        <f t="shared" si="453"/>
        <v>0</v>
      </c>
      <c r="BZ245" s="336">
        <f t="shared" si="454"/>
        <v>0</v>
      </c>
      <c r="CA245" s="336">
        <f t="shared" si="455"/>
        <v>0</v>
      </c>
      <c r="CB245" s="336">
        <f t="shared" si="456"/>
        <v>0</v>
      </c>
      <c r="CC245" s="336">
        <f t="shared" si="457"/>
        <v>0</v>
      </c>
      <c r="CD245" s="336">
        <f t="shared" si="458"/>
        <v>0</v>
      </c>
      <c r="CE245" s="336">
        <f t="shared" si="459"/>
        <v>0</v>
      </c>
      <c r="CF245" s="336">
        <f t="shared" si="460"/>
        <v>0</v>
      </c>
      <c r="CG245" s="336">
        <f t="shared" si="461"/>
        <v>0</v>
      </c>
      <c r="CH245" s="336">
        <f t="shared" si="462"/>
        <v>0</v>
      </c>
      <c r="CI245" s="336">
        <f t="shared" si="463"/>
        <v>0</v>
      </c>
      <c r="CJ245" s="336">
        <f t="shared" si="464"/>
        <v>0</v>
      </c>
      <c r="CK245" s="336">
        <f t="shared" si="465"/>
        <v>0</v>
      </c>
      <c r="CL245" s="336">
        <f t="shared" si="466"/>
        <v>0</v>
      </c>
      <c r="CM245" s="336">
        <f t="shared" si="467"/>
        <v>0</v>
      </c>
      <c r="CN245" s="496"/>
      <c r="CO245" s="496"/>
      <c r="CP245" s="336"/>
      <c r="CQ245" s="336"/>
      <c r="CR245" s="336"/>
      <c r="CS245" s="336"/>
      <c r="CT245" s="336"/>
      <c r="CU245" s="336"/>
      <c r="CV245" s="336"/>
      <c r="CW245" s="336"/>
      <c r="CX245" s="336"/>
      <c r="CY245" s="336"/>
      <c r="CZ245" s="336"/>
      <c r="DA245" s="336"/>
      <c r="DB245" s="336"/>
      <c r="DC245" s="336"/>
      <c r="DD245" s="336"/>
      <c r="DE245" s="498"/>
      <c r="DF245" s="496"/>
      <c r="DG245" s="336">
        <f t="shared" si="437"/>
        <v>0</v>
      </c>
      <c r="DH245" s="336">
        <f t="shared" si="438"/>
        <v>0</v>
      </c>
      <c r="DI245" s="336">
        <f t="shared" si="439"/>
        <v>0</v>
      </c>
      <c r="DJ245" s="336">
        <f t="shared" si="440"/>
        <v>0</v>
      </c>
      <c r="DK245" s="336">
        <f t="shared" si="441"/>
        <v>0</v>
      </c>
      <c r="DL245" s="336">
        <f t="shared" si="442"/>
        <v>0</v>
      </c>
      <c r="DM245" s="336">
        <f t="shared" si="443"/>
        <v>0</v>
      </c>
      <c r="DN245" s="336">
        <f t="shared" si="444"/>
        <v>0</v>
      </c>
      <c r="DO245" s="336">
        <f t="shared" si="445"/>
        <v>0</v>
      </c>
      <c r="DP245" s="336">
        <f t="shared" si="446"/>
        <v>0</v>
      </c>
      <c r="DQ245" s="336">
        <f t="shared" si="447"/>
        <v>0</v>
      </c>
      <c r="DR245" s="336">
        <f t="shared" si="448"/>
        <v>0</v>
      </c>
      <c r="DS245" s="336">
        <f t="shared" si="449"/>
        <v>0</v>
      </c>
      <c r="DT245" s="336">
        <f t="shared" si="450"/>
        <v>0</v>
      </c>
      <c r="DU245" s="336">
        <f t="shared" si="451"/>
        <v>0</v>
      </c>
      <c r="DW245" s="166"/>
      <c r="DX245" s="166"/>
      <c r="DY245" s="166"/>
      <c r="DZ245" s="166"/>
      <c r="EA245" s="166"/>
      <c r="EB245" s="166"/>
      <c r="EC245" s="166"/>
      <c r="ED245" s="166"/>
      <c r="EE245" s="166"/>
      <c r="EF245" s="166"/>
      <c r="EG245" s="166"/>
      <c r="EH245" s="166"/>
      <c r="EI245" s="166"/>
      <c r="EJ245" s="166"/>
      <c r="EK245" s="166"/>
      <c r="EL245" s="166"/>
      <c r="EM245" s="166"/>
      <c r="EN245" s="166"/>
      <c r="EO245" s="166"/>
      <c r="EP245" s="166"/>
      <c r="EQ245" s="166"/>
      <c r="ER245" s="166"/>
      <c r="ES245" s="166"/>
      <c r="ET245" s="166"/>
      <c r="EU245" s="166"/>
      <c r="EV245" s="166"/>
      <c r="EW245" s="166"/>
      <c r="EX245" s="166"/>
    </row>
    <row r="246" spans="1:154" x14ac:dyDescent="0.25">
      <c r="A246" s="165">
        <f>'2.Data entry'!B244</f>
        <v>0</v>
      </c>
      <c r="B246" s="429" t="s">
        <v>202</v>
      </c>
      <c r="C246" s="165">
        <f>'2.Data entry'!E244</f>
        <v>0</v>
      </c>
      <c r="D246" s="304">
        <f t="shared" si="469"/>
        <v>0</v>
      </c>
      <c r="E246" s="305" t="str">
        <f>'2.Data entry'!G244</f>
        <v>-</v>
      </c>
      <c r="F246" s="305" t="str">
        <f>'2.Data entry'!H244</f>
        <v>-</v>
      </c>
      <c r="G246" s="305" t="str">
        <f>'2.Data entry'!I244</f>
        <v>-</v>
      </c>
      <c r="H246" s="306"/>
      <c r="I246" s="262"/>
      <c r="J246" s="476">
        <v>1.2274098000000001E-2</v>
      </c>
      <c r="K246" s="476">
        <v>1.9567802E-9</v>
      </c>
      <c r="L246" s="476">
        <v>0.47042371999999999</v>
      </c>
      <c r="M246" s="476">
        <v>1.4128835999999999E-10</v>
      </c>
      <c r="N246" s="476">
        <v>1.2357618E-8</v>
      </c>
      <c r="O246" s="476">
        <v>8.108219E-6</v>
      </c>
      <c r="P246" s="476">
        <v>1.3502662E-3</v>
      </c>
      <c r="Q246" s="476">
        <v>9.2507797000000001E-5</v>
      </c>
      <c r="R246" s="476">
        <v>7.7860312999999999E-5</v>
      </c>
      <c r="S246" s="476">
        <v>3.565563E-4</v>
      </c>
      <c r="T246" s="476">
        <v>4.7692942999999997E-7</v>
      </c>
      <c r="U246" s="476">
        <v>3.2424159000000002E-5</v>
      </c>
      <c r="V246" s="476">
        <v>8.2724561999999999E-7</v>
      </c>
      <c r="W246" s="476">
        <v>7.6877617999999993E-9</v>
      </c>
      <c r="X246" s="476">
        <v>7.4612517000000001E-3</v>
      </c>
      <c r="Y246" s="166"/>
      <c r="Z246" s="262"/>
      <c r="AA246"/>
      <c r="AP246" s="166"/>
      <c r="AQ246" s="166"/>
      <c r="AR246" s="307"/>
      <c r="AS246" s="307"/>
      <c r="AT246" s="307"/>
      <c r="AU246" s="307"/>
      <c r="AV246" s="307"/>
      <c r="AW246" s="307"/>
      <c r="AX246" s="307"/>
      <c r="AY246" s="307"/>
      <c r="AZ246" s="307"/>
      <c r="BA246" s="307"/>
      <c r="BB246" s="307"/>
      <c r="BC246" s="307"/>
      <c r="BD246" s="307"/>
      <c r="BE246" s="307"/>
      <c r="BF246" s="307"/>
      <c r="BW246" s="456"/>
      <c r="BX246" s="29"/>
      <c r="BY246" s="336">
        <f t="shared" si="453"/>
        <v>0</v>
      </c>
      <c r="BZ246" s="336">
        <f t="shared" si="454"/>
        <v>0</v>
      </c>
      <c r="CA246" s="336">
        <f t="shared" si="455"/>
        <v>0</v>
      </c>
      <c r="CB246" s="336">
        <f t="shared" si="456"/>
        <v>0</v>
      </c>
      <c r="CC246" s="336">
        <f t="shared" si="457"/>
        <v>0</v>
      </c>
      <c r="CD246" s="336">
        <f t="shared" si="458"/>
        <v>0</v>
      </c>
      <c r="CE246" s="336">
        <f t="shared" si="459"/>
        <v>0</v>
      </c>
      <c r="CF246" s="336">
        <f t="shared" si="460"/>
        <v>0</v>
      </c>
      <c r="CG246" s="336">
        <f t="shared" si="461"/>
        <v>0</v>
      </c>
      <c r="CH246" s="336">
        <f t="shared" si="462"/>
        <v>0</v>
      </c>
      <c r="CI246" s="336">
        <f t="shared" si="463"/>
        <v>0</v>
      </c>
      <c r="CJ246" s="336">
        <f t="shared" si="464"/>
        <v>0</v>
      </c>
      <c r="CK246" s="336">
        <f t="shared" si="465"/>
        <v>0</v>
      </c>
      <c r="CL246" s="336">
        <f t="shared" si="466"/>
        <v>0</v>
      </c>
      <c r="CM246" s="336">
        <f t="shared" si="467"/>
        <v>0</v>
      </c>
      <c r="CN246" s="496"/>
      <c r="CO246" s="496"/>
      <c r="CP246" s="336"/>
      <c r="CQ246" s="336"/>
      <c r="CR246" s="336"/>
      <c r="CS246" s="336"/>
      <c r="CT246" s="336"/>
      <c r="CU246" s="336"/>
      <c r="CV246" s="336"/>
      <c r="CW246" s="336"/>
      <c r="CX246" s="336"/>
      <c r="CY246" s="336"/>
      <c r="CZ246" s="336"/>
      <c r="DA246" s="336"/>
      <c r="DB246" s="336"/>
      <c r="DC246" s="336"/>
      <c r="DD246" s="336"/>
      <c r="DE246" s="498"/>
      <c r="DF246" s="496"/>
      <c r="DG246" s="336">
        <f t="shared" si="437"/>
        <v>0</v>
      </c>
      <c r="DH246" s="336">
        <f t="shared" si="438"/>
        <v>0</v>
      </c>
      <c r="DI246" s="336">
        <f t="shared" si="439"/>
        <v>0</v>
      </c>
      <c r="DJ246" s="336">
        <f t="shared" si="440"/>
        <v>0</v>
      </c>
      <c r="DK246" s="336">
        <f t="shared" si="441"/>
        <v>0</v>
      </c>
      <c r="DL246" s="336">
        <f t="shared" si="442"/>
        <v>0</v>
      </c>
      <c r="DM246" s="336">
        <f t="shared" si="443"/>
        <v>0</v>
      </c>
      <c r="DN246" s="336">
        <f t="shared" si="444"/>
        <v>0</v>
      </c>
      <c r="DO246" s="336">
        <f t="shared" si="445"/>
        <v>0</v>
      </c>
      <c r="DP246" s="336">
        <f t="shared" si="446"/>
        <v>0</v>
      </c>
      <c r="DQ246" s="336">
        <f t="shared" si="447"/>
        <v>0</v>
      </c>
      <c r="DR246" s="336">
        <f t="shared" si="448"/>
        <v>0</v>
      </c>
      <c r="DS246" s="336">
        <f t="shared" si="449"/>
        <v>0</v>
      </c>
      <c r="DT246" s="336">
        <f t="shared" si="450"/>
        <v>0</v>
      </c>
      <c r="DU246" s="336">
        <f t="shared" si="451"/>
        <v>0</v>
      </c>
      <c r="DW246" s="166"/>
      <c r="DX246" s="166"/>
      <c r="DY246" s="166"/>
      <c r="DZ246" s="166"/>
      <c r="EA246" s="166"/>
      <c r="EB246" s="166"/>
      <c r="EC246" s="166"/>
      <c r="ED246" s="166"/>
      <c r="EE246" s="166"/>
      <c r="EF246" s="166"/>
      <c r="EG246" s="166"/>
      <c r="EH246" s="166"/>
      <c r="EI246" s="166"/>
      <c r="EJ246" s="166"/>
      <c r="EK246" s="166"/>
      <c r="EL246" s="166"/>
      <c r="EM246" s="166"/>
      <c r="EN246" s="166"/>
      <c r="EO246" s="166"/>
      <c r="EP246" s="166"/>
      <c r="EQ246" s="166"/>
      <c r="ER246" s="166"/>
      <c r="ES246" s="166"/>
      <c r="ET246" s="166"/>
      <c r="EU246" s="166"/>
      <c r="EV246" s="166"/>
      <c r="EW246" s="166"/>
      <c r="EX246" s="166"/>
    </row>
    <row r="247" spans="1:154" x14ac:dyDescent="0.25">
      <c r="A247" s="165">
        <f>'2.Data entry'!B245</f>
        <v>0</v>
      </c>
      <c r="B247" s="429" t="s">
        <v>317</v>
      </c>
      <c r="C247" s="165">
        <f>'2.Data entry'!E245</f>
        <v>0</v>
      </c>
      <c r="D247" s="304">
        <f t="shared" si="469"/>
        <v>0</v>
      </c>
      <c r="E247" s="305" t="str">
        <f>'2.Data entry'!G245</f>
        <v>-</v>
      </c>
      <c r="F247" s="305" t="str">
        <f>'2.Data entry'!H245</f>
        <v>-</v>
      </c>
      <c r="G247" s="305" t="str">
        <f>'2.Data entry'!I245</f>
        <v>-</v>
      </c>
      <c r="H247" s="306"/>
      <c r="I247" s="262"/>
      <c r="J247" s="476">
        <v>1.4590657999999999E-2</v>
      </c>
      <c r="K247" s="476">
        <v>2.1381409000000001E-9</v>
      </c>
      <c r="L247" s="476">
        <v>0.68852051999999997</v>
      </c>
      <c r="M247" s="476">
        <v>2.4384151000000001E-10</v>
      </c>
      <c r="N247" s="476">
        <v>1.7767314E-8</v>
      </c>
      <c r="O247" s="476">
        <v>9.4950246E-6</v>
      </c>
      <c r="P247" s="476">
        <v>1.9517053999999999E-3</v>
      </c>
      <c r="Q247" s="476">
        <v>1.0899420999999999E-4</v>
      </c>
      <c r="R247" s="476">
        <v>9.1108121E-5</v>
      </c>
      <c r="S247" s="476">
        <v>4.1797758E-4</v>
      </c>
      <c r="T247" s="476">
        <v>8.2286025E-7</v>
      </c>
      <c r="U247" s="476">
        <v>3.7969256000000002E-5</v>
      </c>
      <c r="V247" s="476">
        <v>7.5051154000000003E-6</v>
      </c>
      <c r="W247" s="476">
        <v>1.1901711E-8</v>
      </c>
      <c r="X247" s="476">
        <v>1.2010589E-2</v>
      </c>
      <c r="Y247" s="166"/>
      <c r="Z247" s="262"/>
      <c r="AA247"/>
      <c r="AP247" s="166"/>
      <c r="AQ247" s="166"/>
      <c r="AR247" s="307"/>
      <c r="AS247" s="307"/>
      <c r="AT247" s="307"/>
      <c r="AU247" s="307"/>
      <c r="AV247" s="307"/>
      <c r="AW247" s="307"/>
      <c r="AX247" s="307"/>
      <c r="AY247" s="307"/>
      <c r="AZ247" s="307"/>
      <c r="BA247" s="307"/>
      <c r="BB247" s="307"/>
      <c r="BC247" s="307"/>
      <c r="BD247" s="307"/>
      <c r="BE247" s="307"/>
      <c r="BF247" s="307"/>
      <c r="BW247" s="456"/>
      <c r="BX247" s="29"/>
      <c r="BY247" s="336">
        <f t="shared" si="453"/>
        <v>0</v>
      </c>
      <c r="BZ247" s="336">
        <f t="shared" si="454"/>
        <v>0</v>
      </c>
      <c r="CA247" s="336">
        <f t="shared" si="455"/>
        <v>0</v>
      </c>
      <c r="CB247" s="336">
        <f t="shared" si="456"/>
        <v>0</v>
      </c>
      <c r="CC247" s="336">
        <f t="shared" si="457"/>
        <v>0</v>
      </c>
      <c r="CD247" s="336">
        <f t="shared" si="458"/>
        <v>0</v>
      </c>
      <c r="CE247" s="336">
        <f t="shared" si="459"/>
        <v>0</v>
      </c>
      <c r="CF247" s="336">
        <f t="shared" si="460"/>
        <v>0</v>
      </c>
      <c r="CG247" s="336">
        <f t="shared" si="461"/>
        <v>0</v>
      </c>
      <c r="CH247" s="336">
        <f t="shared" si="462"/>
        <v>0</v>
      </c>
      <c r="CI247" s="336">
        <f t="shared" si="463"/>
        <v>0</v>
      </c>
      <c r="CJ247" s="336">
        <f t="shared" si="464"/>
        <v>0</v>
      </c>
      <c r="CK247" s="336">
        <f t="shared" si="465"/>
        <v>0</v>
      </c>
      <c r="CL247" s="336">
        <f t="shared" si="466"/>
        <v>0</v>
      </c>
      <c r="CM247" s="336">
        <f t="shared" si="467"/>
        <v>0</v>
      </c>
      <c r="CN247" s="496"/>
      <c r="CO247" s="496"/>
      <c r="CP247" s="336"/>
      <c r="CQ247" s="336"/>
      <c r="CR247" s="336"/>
      <c r="CS247" s="336"/>
      <c r="CT247" s="336"/>
      <c r="CU247" s="336"/>
      <c r="CV247" s="336"/>
      <c r="CW247" s="336"/>
      <c r="CX247" s="336"/>
      <c r="CY247" s="336"/>
      <c r="CZ247" s="336"/>
      <c r="DA247" s="336"/>
      <c r="DB247" s="336"/>
      <c r="DC247" s="336"/>
      <c r="DD247" s="336"/>
      <c r="DE247" s="498"/>
      <c r="DF247" s="496"/>
      <c r="DG247" s="336">
        <f t="shared" si="437"/>
        <v>0</v>
      </c>
      <c r="DH247" s="336">
        <f t="shared" si="438"/>
        <v>0</v>
      </c>
      <c r="DI247" s="336">
        <f t="shared" si="439"/>
        <v>0</v>
      </c>
      <c r="DJ247" s="336">
        <f t="shared" si="440"/>
        <v>0</v>
      </c>
      <c r="DK247" s="336">
        <f t="shared" si="441"/>
        <v>0</v>
      </c>
      <c r="DL247" s="336">
        <f t="shared" si="442"/>
        <v>0</v>
      </c>
      <c r="DM247" s="336">
        <f t="shared" si="443"/>
        <v>0</v>
      </c>
      <c r="DN247" s="336">
        <f t="shared" si="444"/>
        <v>0</v>
      </c>
      <c r="DO247" s="336">
        <f t="shared" si="445"/>
        <v>0</v>
      </c>
      <c r="DP247" s="336">
        <f t="shared" si="446"/>
        <v>0</v>
      </c>
      <c r="DQ247" s="336">
        <f t="shared" si="447"/>
        <v>0</v>
      </c>
      <c r="DR247" s="336">
        <f t="shared" si="448"/>
        <v>0</v>
      </c>
      <c r="DS247" s="336">
        <f t="shared" si="449"/>
        <v>0</v>
      </c>
      <c r="DT247" s="336">
        <f t="shared" si="450"/>
        <v>0</v>
      </c>
      <c r="DU247" s="336">
        <f t="shared" si="451"/>
        <v>0</v>
      </c>
      <c r="DW247" s="166"/>
      <c r="DX247" s="166"/>
      <c r="DY247" s="166"/>
      <c r="DZ247" s="166"/>
      <c r="EA247" s="166"/>
      <c r="EB247" s="166"/>
      <c r="EC247" s="166"/>
      <c r="ED247" s="166"/>
      <c r="EE247" s="166"/>
      <c r="EF247" s="166"/>
      <c r="EG247" s="166"/>
      <c r="EH247" s="166"/>
      <c r="EI247" s="166"/>
      <c r="EJ247" s="166"/>
      <c r="EK247" s="166"/>
      <c r="EL247" s="166"/>
      <c r="EM247" s="166"/>
      <c r="EN247" s="166"/>
      <c r="EO247" s="166"/>
      <c r="EP247" s="166"/>
      <c r="EQ247" s="166"/>
      <c r="ER247" s="166"/>
      <c r="ES247" s="166"/>
      <c r="ET247" s="166"/>
      <c r="EU247" s="166"/>
      <c r="EV247" s="166"/>
      <c r="EW247" s="166"/>
      <c r="EX247" s="166"/>
    </row>
    <row r="248" spans="1:154" x14ac:dyDescent="0.25">
      <c r="A248" s="165">
        <f>'2.Data entry'!B246</f>
        <v>0</v>
      </c>
      <c r="B248" s="429" t="s">
        <v>354</v>
      </c>
      <c r="C248" s="165">
        <f>'2.Data entry'!E246</f>
        <v>0</v>
      </c>
      <c r="D248" s="304">
        <f t="shared" si="469"/>
        <v>0</v>
      </c>
      <c r="E248" s="305" t="str">
        <f>'2.Data entry'!G246</f>
        <v>-</v>
      </c>
      <c r="F248" s="305" t="str">
        <f>'2.Data entry'!H246</f>
        <v>-</v>
      </c>
      <c r="G248" s="305" t="str">
        <f>'2.Data entry'!I246</f>
        <v>-</v>
      </c>
      <c r="H248" s="306"/>
      <c r="I248" s="262"/>
      <c r="J248" s="476">
        <v>1.4590657999999999E-2</v>
      </c>
      <c r="K248" s="476">
        <v>2.1381409000000001E-9</v>
      </c>
      <c r="L248" s="476">
        <v>0.68852051999999997</v>
      </c>
      <c r="M248" s="476">
        <v>2.4384151000000001E-10</v>
      </c>
      <c r="N248" s="476">
        <v>1.7767314E-8</v>
      </c>
      <c r="O248" s="476">
        <v>9.4950246E-6</v>
      </c>
      <c r="P248" s="476">
        <v>1.9517053999999999E-3</v>
      </c>
      <c r="Q248" s="476">
        <v>1.0899420999999999E-4</v>
      </c>
      <c r="R248" s="476">
        <v>9.1108121E-5</v>
      </c>
      <c r="S248" s="476">
        <v>4.1797758E-4</v>
      </c>
      <c r="T248" s="476">
        <v>8.2286025E-7</v>
      </c>
      <c r="U248" s="476">
        <v>3.7969256000000002E-5</v>
      </c>
      <c r="V248" s="476">
        <v>7.5051154000000003E-6</v>
      </c>
      <c r="W248" s="476">
        <v>1.1901711E-8</v>
      </c>
      <c r="X248" s="476">
        <v>1.2010589E-2</v>
      </c>
      <c r="Y248" s="166"/>
      <c r="Z248" s="262"/>
      <c r="AA248"/>
      <c r="AP248" s="166"/>
      <c r="AQ248" s="166"/>
      <c r="AR248" s="307"/>
      <c r="AS248" s="307"/>
      <c r="AT248" s="307"/>
      <c r="AU248" s="307"/>
      <c r="AV248" s="307"/>
      <c r="AW248" s="307"/>
      <c r="AX248" s="307"/>
      <c r="AY248" s="307"/>
      <c r="AZ248" s="307"/>
      <c r="BA248" s="307"/>
      <c r="BB248" s="307"/>
      <c r="BC248" s="307"/>
      <c r="BD248" s="307"/>
      <c r="BE248" s="307"/>
      <c r="BF248" s="307"/>
      <c r="BW248" s="456"/>
      <c r="BX248" s="29"/>
      <c r="BY248" s="336">
        <f t="shared" si="453"/>
        <v>0</v>
      </c>
      <c r="BZ248" s="336">
        <f t="shared" si="454"/>
        <v>0</v>
      </c>
      <c r="CA248" s="336">
        <f t="shared" si="455"/>
        <v>0</v>
      </c>
      <c r="CB248" s="336">
        <f t="shared" si="456"/>
        <v>0</v>
      </c>
      <c r="CC248" s="336">
        <f t="shared" si="457"/>
        <v>0</v>
      </c>
      <c r="CD248" s="336">
        <f t="shared" si="458"/>
        <v>0</v>
      </c>
      <c r="CE248" s="336">
        <f t="shared" si="459"/>
        <v>0</v>
      </c>
      <c r="CF248" s="336">
        <f t="shared" si="460"/>
        <v>0</v>
      </c>
      <c r="CG248" s="336">
        <f t="shared" si="461"/>
        <v>0</v>
      </c>
      <c r="CH248" s="336">
        <f t="shared" si="462"/>
        <v>0</v>
      </c>
      <c r="CI248" s="336">
        <f t="shared" si="463"/>
        <v>0</v>
      </c>
      <c r="CJ248" s="336">
        <f t="shared" si="464"/>
        <v>0</v>
      </c>
      <c r="CK248" s="336">
        <f t="shared" si="465"/>
        <v>0</v>
      </c>
      <c r="CL248" s="336">
        <f t="shared" si="466"/>
        <v>0</v>
      </c>
      <c r="CM248" s="336">
        <f t="shared" si="467"/>
        <v>0</v>
      </c>
      <c r="CN248" s="496"/>
      <c r="CO248" s="496"/>
      <c r="CP248" s="336"/>
      <c r="CQ248" s="336"/>
      <c r="CR248" s="336"/>
      <c r="CS248" s="336"/>
      <c r="CT248" s="336"/>
      <c r="CU248" s="336"/>
      <c r="CV248" s="336"/>
      <c r="CW248" s="336"/>
      <c r="CX248" s="336"/>
      <c r="CY248" s="336"/>
      <c r="CZ248" s="336"/>
      <c r="DA248" s="336"/>
      <c r="DB248" s="336"/>
      <c r="DC248" s="336"/>
      <c r="DD248" s="336"/>
      <c r="DE248" s="498"/>
      <c r="DF248" s="496"/>
      <c r="DG248" s="336">
        <f t="shared" si="437"/>
        <v>0</v>
      </c>
      <c r="DH248" s="336">
        <f t="shared" si="438"/>
        <v>0</v>
      </c>
      <c r="DI248" s="336">
        <f t="shared" si="439"/>
        <v>0</v>
      </c>
      <c r="DJ248" s="336">
        <f t="shared" si="440"/>
        <v>0</v>
      </c>
      <c r="DK248" s="336">
        <f t="shared" si="441"/>
        <v>0</v>
      </c>
      <c r="DL248" s="336">
        <f t="shared" si="442"/>
        <v>0</v>
      </c>
      <c r="DM248" s="336">
        <f t="shared" si="443"/>
        <v>0</v>
      </c>
      <c r="DN248" s="336">
        <f t="shared" si="444"/>
        <v>0</v>
      </c>
      <c r="DO248" s="336">
        <f t="shared" si="445"/>
        <v>0</v>
      </c>
      <c r="DP248" s="336">
        <f t="shared" si="446"/>
        <v>0</v>
      </c>
      <c r="DQ248" s="336">
        <f t="shared" si="447"/>
        <v>0</v>
      </c>
      <c r="DR248" s="336">
        <f t="shared" si="448"/>
        <v>0</v>
      </c>
      <c r="DS248" s="336">
        <f t="shared" si="449"/>
        <v>0</v>
      </c>
      <c r="DT248" s="336">
        <f t="shared" si="450"/>
        <v>0</v>
      </c>
      <c r="DU248" s="336">
        <f t="shared" si="451"/>
        <v>0</v>
      </c>
      <c r="DW248" s="166"/>
      <c r="DX248" s="166"/>
      <c r="DY248" s="166"/>
      <c r="DZ248" s="166"/>
      <c r="EA248" s="166"/>
      <c r="EB248" s="166"/>
      <c r="EC248" s="166"/>
      <c r="ED248" s="166"/>
      <c r="EE248" s="166"/>
      <c r="EF248" s="166"/>
      <c r="EG248" s="166"/>
      <c r="EH248" s="166"/>
      <c r="EI248" s="166"/>
      <c r="EJ248" s="166"/>
      <c r="EK248" s="166"/>
      <c r="EL248" s="166"/>
      <c r="EM248" s="166"/>
      <c r="EN248" s="166"/>
      <c r="EO248" s="166"/>
      <c r="EP248" s="166"/>
      <c r="EQ248" s="166"/>
      <c r="ER248" s="166"/>
      <c r="ES248" s="166"/>
      <c r="ET248" s="166"/>
      <c r="EU248" s="166"/>
      <c r="EV248" s="166"/>
      <c r="EW248" s="166"/>
      <c r="EX248" s="166"/>
    </row>
    <row r="249" spans="1:154" x14ac:dyDescent="0.25">
      <c r="A249" s="165">
        <f>'2.Data entry'!B247</f>
        <v>0</v>
      </c>
      <c r="B249" s="429" t="s">
        <v>204</v>
      </c>
      <c r="C249" s="165">
        <f>'2.Data entry'!E247</f>
        <v>0</v>
      </c>
      <c r="D249" s="304">
        <f t="shared" si="469"/>
        <v>0</v>
      </c>
      <c r="E249" s="305" t="str">
        <f>'2.Data entry'!G247</f>
        <v>-</v>
      </c>
      <c r="F249" s="305" t="str">
        <f>'2.Data entry'!H247</f>
        <v>-</v>
      </c>
      <c r="G249" s="305" t="str">
        <f>'2.Data entry'!I247</f>
        <v>-</v>
      </c>
      <c r="H249" s="306"/>
      <c r="I249" s="262"/>
      <c r="J249" s="476">
        <v>1.4590657999999999E-2</v>
      </c>
      <c r="K249" s="476">
        <v>2.1381409000000001E-9</v>
      </c>
      <c r="L249" s="476">
        <v>0.68852051999999997</v>
      </c>
      <c r="M249" s="476">
        <v>2.4384151000000001E-10</v>
      </c>
      <c r="N249" s="476">
        <v>1.7767314E-8</v>
      </c>
      <c r="O249" s="476">
        <v>9.4950246E-6</v>
      </c>
      <c r="P249" s="476">
        <v>1.9517053999999999E-3</v>
      </c>
      <c r="Q249" s="476">
        <v>1.0899420999999999E-4</v>
      </c>
      <c r="R249" s="476">
        <v>9.1108121E-5</v>
      </c>
      <c r="S249" s="476">
        <v>4.1797758E-4</v>
      </c>
      <c r="T249" s="476">
        <v>8.2286025E-7</v>
      </c>
      <c r="U249" s="476">
        <v>3.7969256000000002E-5</v>
      </c>
      <c r="V249" s="476">
        <v>7.5051154000000003E-6</v>
      </c>
      <c r="W249" s="476">
        <v>1.1901711E-8</v>
      </c>
      <c r="X249" s="476">
        <v>1.2010589E-2</v>
      </c>
      <c r="Y249" s="166"/>
      <c r="Z249" s="262"/>
      <c r="AA249"/>
      <c r="AP249" s="166"/>
      <c r="AQ249" s="166"/>
      <c r="AR249" s="307"/>
      <c r="AS249" s="307"/>
      <c r="AT249" s="307"/>
      <c r="AU249" s="307"/>
      <c r="AV249" s="307"/>
      <c r="AW249" s="307"/>
      <c r="AX249" s="307"/>
      <c r="AY249" s="307"/>
      <c r="AZ249" s="307"/>
      <c r="BA249" s="307"/>
      <c r="BB249" s="307"/>
      <c r="BC249" s="307"/>
      <c r="BD249" s="307"/>
      <c r="BE249" s="307"/>
      <c r="BF249" s="307"/>
      <c r="BW249" s="456"/>
      <c r="BX249" s="29"/>
      <c r="BY249" s="336">
        <f t="shared" si="453"/>
        <v>0</v>
      </c>
      <c r="BZ249" s="336">
        <f t="shared" si="454"/>
        <v>0</v>
      </c>
      <c r="CA249" s="336">
        <f t="shared" si="455"/>
        <v>0</v>
      </c>
      <c r="CB249" s="336">
        <f t="shared" si="456"/>
        <v>0</v>
      </c>
      <c r="CC249" s="336">
        <f t="shared" si="457"/>
        <v>0</v>
      </c>
      <c r="CD249" s="336">
        <f t="shared" si="458"/>
        <v>0</v>
      </c>
      <c r="CE249" s="336">
        <f t="shared" si="459"/>
        <v>0</v>
      </c>
      <c r="CF249" s="336">
        <f t="shared" si="460"/>
        <v>0</v>
      </c>
      <c r="CG249" s="336">
        <f t="shared" si="461"/>
        <v>0</v>
      </c>
      <c r="CH249" s="336">
        <f t="shared" si="462"/>
        <v>0</v>
      </c>
      <c r="CI249" s="336">
        <f t="shared" si="463"/>
        <v>0</v>
      </c>
      <c r="CJ249" s="336">
        <f t="shared" si="464"/>
        <v>0</v>
      </c>
      <c r="CK249" s="336">
        <f t="shared" si="465"/>
        <v>0</v>
      </c>
      <c r="CL249" s="336">
        <f t="shared" si="466"/>
        <v>0</v>
      </c>
      <c r="CM249" s="336">
        <f t="shared" si="467"/>
        <v>0</v>
      </c>
      <c r="CN249" s="496"/>
      <c r="CO249" s="496"/>
      <c r="CP249" s="336"/>
      <c r="CQ249" s="336"/>
      <c r="CR249" s="336"/>
      <c r="CS249" s="336"/>
      <c r="CT249" s="336"/>
      <c r="CU249" s="336"/>
      <c r="CV249" s="336"/>
      <c r="CW249" s="336"/>
      <c r="CX249" s="336"/>
      <c r="CY249" s="336"/>
      <c r="CZ249" s="336"/>
      <c r="DA249" s="336"/>
      <c r="DB249" s="336"/>
      <c r="DC249" s="336"/>
      <c r="DD249" s="336"/>
      <c r="DE249" s="498"/>
      <c r="DF249" s="496"/>
      <c r="DG249" s="336">
        <f t="shared" si="437"/>
        <v>0</v>
      </c>
      <c r="DH249" s="336">
        <f t="shared" si="438"/>
        <v>0</v>
      </c>
      <c r="DI249" s="336">
        <f t="shared" si="439"/>
        <v>0</v>
      </c>
      <c r="DJ249" s="336">
        <f t="shared" si="440"/>
        <v>0</v>
      </c>
      <c r="DK249" s="336">
        <f t="shared" si="441"/>
        <v>0</v>
      </c>
      <c r="DL249" s="336">
        <f t="shared" si="442"/>
        <v>0</v>
      </c>
      <c r="DM249" s="336">
        <f t="shared" si="443"/>
        <v>0</v>
      </c>
      <c r="DN249" s="336">
        <f t="shared" si="444"/>
        <v>0</v>
      </c>
      <c r="DO249" s="336">
        <f t="shared" si="445"/>
        <v>0</v>
      </c>
      <c r="DP249" s="336">
        <f t="shared" si="446"/>
        <v>0</v>
      </c>
      <c r="DQ249" s="336">
        <f t="shared" si="447"/>
        <v>0</v>
      </c>
      <c r="DR249" s="336">
        <f t="shared" si="448"/>
        <v>0</v>
      </c>
      <c r="DS249" s="336">
        <f t="shared" si="449"/>
        <v>0</v>
      </c>
      <c r="DT249" s="336">
        <f t="shared" si="450"/>
        <v>0</v>
      </c>
      <c r="DU249" s="336">
        <f t="shared" si="451"/>
        <v>0</v>
      </c>
      <c r="DW249" s="166"/>
      <c r="DX249" s="166"/>
      <c r="DY249" s="166"/>
      <c r="DZ249" s="166"/>
      <c r="EA249" s="166"/>
      <c r="EB249" s="166"/>
      <c r="EC249" s="166"/>
      <c r="ED249" s="166"/>
      <c r="EE249" s="166"/>
      <c r="EF249" s="166"/>
      <c r="EG249" s="166"/>
      <c r="EH249" s="166"/>
      <c r="EI249" s="166"/>
      <c r="EJ249" s="166"/>
      <c r="EK249" s="166"/>
      <c r="EL249" s="166"/>
      <c r="EM249" s="166"/>
      <c r="EN249" s="166"/>
      <c r="EO249" s="166"/>
      <c r="EP249" s="166"/>
      <c r="EQ249" s="166"/>
      <c r="ER249" s="166"/>
      <c r="ES249" s="166"/>
      <c r="ET249" s="166"/>
      <c r="EU249" s="166"/>
      <c r="EV249" s="166"/>
      <c r="EW249" s="166"/>
      <c r="EX249" s="166"/>
    </row>
    <row r="250" spans="1:154" x14ac:dyDescent="0.25">
      <c r="A250" s="165">
        <f>'2.Data entry'!B248</f>
        <v>0</v>
      </c>
      <c r="B250" s="303" t="str">
        <f>'2.Data entry'!C248</f>
        <v>Organic waste production</v>
      </c>
      <c r="C250" s="165" t="str">
        <f>'2.Data entry'!E248</f>
        <v>kg</v>
      </c>
      <c r="D250" s="304">
        <f>'2.Data entry'!F248</f>
        <v>0</v>
      </c>
      <c r="E250" s="305" t="str">
        <f>'2.Data entry'!G248</f>
        <v>-</v>
      </c>
      <c r="F250" s="305" t="str">
        <f>'2.Data entry'!H248</f>
        <v>-</v>
      </c>
      <c r="G250" s="305" t="str">
        <f>'2.Data entry'!I248</f>
        <v>-</v>
      </c>
      <c r="H250" s="306"/>
      <c r="I250" s="262"/>
      <c r="J250" s="476">
        <v>8.7839686000000007E-3</v>
      </c>
      <c r="K250" s="476">
        <v>1.6229141E-9</v>
      </c>
      <c r="L250" s="476">
        <v>2.1381484999999999E-2</v>
      </c>
      <c r="M250" s="476">
        <v>1.0678564E-11</v>
      </c>
      <c r="N250" s="476">
        <v>1.0675432E-9</v>
      </c>
      <c r="O250" s="476">
        <v>3.7858186E-6</v>
      </c>
      <c r="P250" s="476">
        <v>5.6322664000000005E-4</v>
      </c>
      <c r="Q250" s="476">
        <v>6.6388123999999994E-5</v>
      </c>
      <c r="R250" s="476">
        <v>5.6966102000000002E-5</v>
      </c>
      <c r="S250" s="476">
        <v>2.5991931000000001E-4</v>
      </c>
      <c r="T250" s="476">
        <v>3.9167244000000001E-8</v>
      </c>
      <c r="U250" s="476">
        <v>2.3681771000000002E-5</v>
      </c>
      <c r="V250" s="476">
        <v>-2.0794771999999999E-8</v>
      </c>
      <c r="W250" s="476">
        <v>2.2566117999999999E-9</v>
      </c>
      <c r="X250" s="476">
        <v>8.8439834E-5</v>
      </c>
      <c r="Y250" s="166"/>
      <c r="Z250" s="262"/>
      <c r="AA250"/>
      <c r="AP250" s="166"/>
      <c r="AQ250" s="166"/>
      <c r="AR250" s="307"/>
      <c r="AS250" s="307"/>
      <c r="AT250" s="307"/>
      <c r="AU250" s="307"/>
      <c r="AV250" s="307"/>
      <c r="AW250" s="307"/>
      <c r="AX250" s="307"/>
      <c r="AY250" s="307"/>
      <c r="AZ250" s="307"/>
      <c r="BA250" s="307"/>
      <c r="BB250" s="307"/>
      <c r="BC250" s="307"/>
      <c r="BD250" s="307"/>
      <c r="BE250" s="307"/>
      <c r="BF250" s="307"/>
      <c r="BW250" s="456"/>
      <c r="BX250" s="29"/>
      <c r="BY250" s="336">
        <f t="shared" si="453"/>
        <v>0</v>
      </c>
      <c r="BZ250" s="336">
        <f t="shared" si="454"/>
        <v>0</v>
      </c>
      <c r="CA250" s="336">
        <f t="shared" si="455"/>
        <v>0</v>
      </c>
      <c r="CB250" s="336">
        <f t="shared" si="456"/>
        <v>0</v>
      </c>
      <c r="CC250" s="336">
        <f t="shared" si="457"/>
        <v>0</v>
      </c>
      <c r="CD250" s="336">
        <f t="shared" si="458"/>
        <v>0</v>
      </c>
      <c r="CE250" s="336">
        <f t="shared" si="459"/>
        <v>0</v>
      </c>
      <c r="CF250" s="336">
        <f t="shared" si="460"/>
        <v>0</v>
      </c>
      <c r="CG250" s="336">
        <f t="shared" si="461"/>
        <v>0</v>
      </c>
      <c r="CH250" s="336">
        <f t="shared" si="462"/>
        <v>0</v>
      </c>
      <c r="CI250" s="336">
        <f t="shared" si="463"/>
        <v>0</v>
      </c>
      <c r="CJ250" s="336">
        <f t="shared" si="464"/>
        <v>0</v>
      </c>
      <c r="CK250" s="336">
        <f t="shared" si="465"/>
        <v>0</v>
      </c>
      <c r="CL250" s="336">
        <f t="shared" si="466"/>
        <v>0</v>
      </c>
      <c r="CM250" s="336">
        <f t="shared" si="467"/>
        <v>0</v>
      </c>
      <c r="CN250" s="496"/>
      <c r="CO250" s="496"/>
      <c r="CP250" s="336"/>
      <c r="CQ250" s="336"/>
      <c r="CR250" s="336"/>
      <c r="CS250" s="336"/>
      <c r="CT250" s="336"/>
      <c r="CU250" s="336"/>
      <c r="CV250" s="336"/>
      <c r="CW250" s="336"/>
      <c r="CX250" s="336"/>
      <c r="CY250" s="336"/>
      <c r="CZ250" s="336"/>
      <c r="DA250" s="336"/>
      <c r="DB250" s="336"/>
      <c r="DC250" s="336"/>
      <c r="DD250" s="336"/>
      <c r="DE250" s="498"/>
      <c r="DF250" s="496"/>
      <c r="DG250" s="336">
        <f t="shared" si="437"/>
        <v>0</v>
      </c>
      <c r="DH250" s="336">
        <f t="shared" si="438"/>
        <v>0</v>
      </c>
      <c r="DI250" s="336">
        <f t="shared" si="439"/>
        <v>0</v>
      </c>
      <c r="DJ250" s="336">
        <f t="shared" si="440"/>
        <v>0</v>
      </c>
      <c r="DK250" s="336">
        <f t="shared" si="441"/>
        <v>0</v>
      </c>
      <c r="DL250" s="336">
        <f t="shared" si="442"/>
        <v>0</v>
      </c>
      <c r="DM250" s="336">
        <f t="shared" si="443"/>
        <v>0</v>
      </c>
      <c r="DN250" s="336">
        <f t="shared" si="444"/>
        <v>0</v>
      </c>
      <c r="DO250" s="336">
        <f t="shared" si="445"/>
        <v>0</v>
      </c>
      <c r="DP250" s="336">
        <f t="shared" si="446"/>
        <v>0</v>
      </c>
      <c r="DQ250" s="336">
        <f t="shared" si="447"/>
        <v>0</v>
      </c>
      <c r="DR250" s="336">
        <f t="shared" si="448"/>
        <v>0</v>
      </c>
      <c r="DS250" s="336">
        <f t="shared" si="449"/>
        <v>0</v>
      </c>
      <c r="DT250" s="336">
        <f t="shared" si="450"/>
        <v>0</v>
      </c>
      <c r="DU250" s="336">
        <f t="shared" si="451"/>
        <v>0</v>
      </c>
      <c r="DW250" s="166"/>
      <c r="DX250" s="166"/>
      <c r="DY250" s="166"/>
      <c r="DZ250" s="166"/>
      <c r="EA250" s="166"/>
      <c r="EB250" s="166"/>
      <c r="EC250" s="166"/>
      <c r="ED250" s="166"/>
      <c r="EE250" s="166"/>
      <c r="EF250" s="166"/>
      <c r="EG250" s="166"/>
      <c r="EH250" s="166"/>
      <c r="EI250" s="166"/>
      <c r="EJ250" s="166"/>
      <c r="EK250" s="166"/>
      <c r="EL250" s="166"/>
      <c r="EM250" s="166"/>
      <c r="EN250" s="166"/>
      <c r="EO250" s="166"/>
      <c r="EP250" s="166"/>
      <c r="EQ250" s="166"/>
      <c r="ER250" s="166"/>
      <c r="ES250" s="166"/>
      <c r="ET250" s="166"/>
      <c r="EU250" s="166"/>
      <c r="EV250" s="166"/>
      <c r="EW250" s="166"/>
      <c r="EX250" s="166"/>
    </row>
    <row r="251" spans="1:154" x14ac:dyDescent="0.25">
      <c r="A251" s="165">
        <f>'2.Data entry'!B249</f>
        <v>0</v>
      </c>
      <c r="B251" s="303">
        <f>'2.Data entry'!C249</f>
        <v>0</v>
      </c>
      <c r="C251" s="165">
        <f>'2.Data entry'!E249</f>
        <v>0</v>
      </c>
      <c r="D251" s="304">
        <f t="shared" ref="D251:D256" si="470">IF($D$7=B251,$D$250,0)</f>
        <v>0</v>
      </c>
      <c r="E251" s="305" t="str">
        <f>'2.Data entry'!G249</f>
        <v>-</v>
      </c>
      <c r="F251" s="305" t="str">
        <f>'2.Data entry'!H249</f>
        <v>-</v>
      </c>
      <c r="G251" s="305" t="str">
        <f>'2.Data entry'!I249</f>
        <v>-</v>
      </c>
      <c r="H251" s="306"/>
      <c r="I251" s="262"/>
      <c r="J251" s="288"/>
      <c r="K251" s="288"/>
      <c r="L251" s="288"/>
      <c r="M251" s="288"/>
      <c r="N251" s="288"/>
      <c r="O251" s="288"/>
      <c r="P251" s="288"/>
      <c r="Q251" s="288"/>
      <c r="R251" s="288"/>
      <c r="S251" s="288"/>
      <c r="T251" s="288"/>
      <c r="U251" s="288"/>
      <c r="V251" s="288"/>
      <c r="W251" s="288"/>
      <c r="X251" s="288"/>
      <c r="Y251" s="166"/>
      <c r="Z251" s="262"/>
      <c r="AA251"/>
      <c r="AP251" s="166"/>
      <c r="AQ251" s="166"/>
      <c r="AR251" s="307"/>
      <c r="AS251" s="307"/>
      <c r="AT251" s="307"/>
      <c r="AU251" s="307"/>
      <c r="AV251" s="307"/>
      <c r="AW251" s="307"/>
      <c r="AX251" s="307"/>
      <c r="AY251" s="307"/>
      <c r="AZ251" s="307"/>
      <c r="BA251" s="307"/>
      <c r="BB251" s="307"/>
      <c r="BC251" s="307"/>
      <c r="BD251" s="307"/>
      <c r="BE251" s="307"/>
      <c r="BF251" s="307"/>
      <c r="BW251" s="456"/>
      <c r="BX251" s="29"/>
      <c r="BY251" s="336">
        <f t="shared" si="453"/>
        <v>0</v>
      </c>
      <c r="BZ251" s="336">
        <f t="shared" si="454"/>
        <v>0</v>
      </c>
      <c r="CA251" s="336">
        <f t="shared" si="455"/>
        <v>0</v>
      </c>
      <c r="CB251" s="336">
        <f t="shared" si="456"/>
        <v>0</v>
      </c>
      <c r="CC251" s="336">
        <f t="shared" si="457"/>
        <v>0</v>
      </c>
      <c r="CD251" s="336">
        <f t="shared" si="458"/>
        <v>0</v>
      </c>
      <c r="CE251" s="336">
        <f t="shared" si="459"/>
        <v>0</v>
      </c>
      <c r="CF251" s="336">
        <f t="shared" si="460"/>
        <v>0</v>
      </c>
      <c r="CG251" s="336">
        <f t="shared" si="461"/>
        <v>0</v>
      </c>
      <c r="CH251" s="336">
        <f t="shared" si="462"/>
        <v>0</v>
      </c>
      <c r="CI251" s="336">
        <f t="shared" si="463"/>
        <v>0</v>
      </c>
      <c r="CJ251" s="336">
        <f t="shared" si="464"/>
        <v>0</v>
      </c>
      <c r="CK251" s="336">
        <f t="shared" si="465"/>
        <v>0</v>
      </c>
      <c r="CL251" s="336">
        <f t="shared" si="466"/>
        <v>0</v>
      </c>
      <c r="CM251" s="336">
        <f t="shared" si="467"/>
        <v>0</v>
      </c>
      <c r="CN251" s="496"/>
      <c r="CO251" s="496"/>
      <c r="CP251" s="336"/>
      <c r="CQ251" s="336"/>
      <c r="CR251" s="336"/>
      <c r="CS251" s="336"/>
      <c r="CT251" s="336"/>
      <c r="CU251" s="336"/>
      <c r="CV251" s="336"/>
      <c r="CW251" s="336"/>
      <c r="CX251" s="336"/>
      <c r="CY251" s="336"/>
      <c r="CZ251" s="336"/>
      <c r="DA251" s="336"/>
      <c r="DB251" s="336"/>
      <c r="DC251" s="336"/>
      <c r="DD251" s="336"/>
      <c r="DE251" s="498"/>
      <c r="DF251" s="496"/>
      <c r="DG251" s="336">
        <f t="shared" si="437"/>
        <v>0</v>
      </c>
      <c r="DH251" s="336">
        <f t="shared" si="438"/>
        <v>0</v>
      </c>
      <c r="DI251" s="336">
        <f t="shared" si="439"/>
        <v>0</v>
      </c>
      <c r="DJ251" s="336">
        <f t="shared" si="440"/>
        <v>0</v>
      </c>
      <c r="DK251" s="336">
        <f t="shared" si="441"/>
        <v>0</v>
      </c>
      <c r="DL251" s="336">
        <f t="shared" si="442"/>
        <v>0</v>
      </c>
      <c r="DM251" s="336">
        <f t="shared" si="443"/>
        <v>0</v>
      </c>
      <c r="DN251" s="336">
        <f t="shared" si="444"/>
        <v>0</v>
      </c>
      <c r="DO251" s="336">
        <f t="shared" si="445"/>
        <v>0</v>
      </c>
      <c r="DP251" s="336">
        <f t="shared" si="446"/>
        <v>0</v>
      </c>
      <c r="DQ251" s="336">
        <f t="shared" si="447"/>
        <v>0</v>
      </c>
      <c r="DR251" s="336">
        <f t="shared" si="448"/>
        <v>0</v>
      </c>
      <c r="DS251" s="336">
        <f t="shared" si="449"/>
        <v>0</v>
      </c>
      <c r="DT251" s="336">
        <f t="shared" si="450"/>
        <v>0</v>
      </c>
      <c r="DU251" s="336">
        <f t="shared" si="451"/>
        <v>0</v>
      </c>
      <c r="DW251" s="166"/>
      <c r="DX251" s="166"/>
      <c r="DY251" s="166"/>
      <c r="DZ251" s="166"/>
      <c r="EA251" s="166"/>
      <c r="EB251" s="166"/>
      <c r="EC251" s="166"/>
      <c r="ED251" s="166"/>
      <c r="EE251" s="166"/>
      <c r="EF251" s="166"/>
      <c r="EG251" s="166"/>
      <c r="EH251" s="166"/>
      <c r="EI251" s="166"/>
      <c r="EJ251" s="166"/>
      <c r="EK251" s="166"/>
      <c r="EL251" s="166"/>
      <c r="EM251" s="166"/>
      <c r="EN251" s="166"/>
      <c r="EO251" s="166"/>
      <c r="EP251" s="166"/>
      <c r="EQ251" s="166"/>
      <c r="ER251" s="166"/>
      <c r="ES251" s="166"/>
      <c r="ET251" s="166"/>
      <c r="EU251" s="166"/>
      <c r="EV251" s="166"/>
      <c r="EW251" s="166"/>
      <c r="EX251" s="166"/>
    </row>
    <row r="252" spans="1:154" x14ac:dyDescent="0.25">
      <c r="A252" s="165">
        <f>'2.Data entry'!B250</f>
        <v>0</v>
      </c>
      <c r="B252" s="303">
        <f>'2.Data entry'!C250</f>
        <v>0</v>
      </c>
      <c r="C252" s="165">
        <f>'2.Data entry'!E250</f>
        <v>0</v>
      </c>
      <c r="D252" s="304">
        <f t="shared" si="470"/>
        <v>0</v>
      </c>
      <c r="E252" s="305" t="str">
        <f>'2.Data entry'!G250</f>
        <v>-</v>
      </c>
      <c r="F252" s="305" t="str">
        <f>'2.Data entry'!H250</f>
        <v>-</v>
      </c>
      <c r="G252" s="305" t="str">
        <f>'2.Data entry'!I250</f>
        <v>-</v>
      </c>
      <c r="H252" s="306"/>
      <c r="I252" s="262"/>
      <c r="J252" s="288"/>
      <c r="K252" s="288"/>
      <c r="L252" s="288"/>
      <c r="M252" s="288"/>
      <c r="N252" s="288"/>
      <c r="O252" s="288"/>
      <c r="P252" s="288"/>
      <c r="Q252" s="288"/>
      <c r="R252" s="288"/>
      <c r="S252" s="288"/>
      <c r="T252" s="288"/>
      <c r="U252" s="288"/>
      <c r="V252" s="288"/>
      <c r="W252" s="288"/>
      <c r="X252" s="288"/>
      <c r="Y252" s="166"/>
      <c r="Z252" s="262"/>
      <c r="AA252"/>
      <c r="AP252" s="166"/>
      <c r="AQ252" s="166"/>
      <c r="AR252" s="307"/>
      <c r="AS252" s="307"/>
      <c r="AT252" s="307"/>
      <c r="AU252" s="307"/>
      <c r="AV252" s="307"/>
      <c r="AW252" s="307"/>
      <c r="AX252" s="307"/>
      <c r="AY252" s="307"/>
      <c r="AZ252" s="307"/>
      <c r="BA252" s="307"/>
      <c r="BB252" s="307"/>
      <c r="BC252" s="307"/>
      <c r="BD252" s="307"/>
      <c r="BE252" s="307"/>
      <c r="BF252" s="307"/>
      <c r="BW252" s="456"/>
      <c r="BX252" s="29"/>
      <c r="BY252" s="336">
        <f t="shared" si="453"/>
        <v>0</v>
      </c>
      <c r="BZ252" s="336">
        <f t="shared" si="454"/>
        <v>0</v>
      </c>
      <c r="CA252" s="336">
        <f t="shared" si="455"/>
        <v>0</v>
      </c>
      <c r="CB252" s="336">
        <f t="shared" si="456"/>
        <v>0</v>
      </c>
      <c r="CC252" s="336">
        <f t="shared" si="457"/>
        <v>0</v>
      </c>
      <c r="CD252" s="336">
        <f t="shared" si="458"/>
        <v>0</v>
      </c>
      <c r="CE252" s="336">
        <f t="shared" si="459"/>
        <v>0</v>
      </c>
      <c r="CF252" s="336">
        <f t="shared" si="460"/>
        <v>0</v>
      </c>
      <c r="CG252" s="336">
        <f t="shared" si="461"/>
        <v>0</v>
      </c>
      <c r="CH252" s="336">
        <f t="shared" si="462"/>
        <v>0</v>
      </c>
      <c r="CI252" s="336">
        <f t="shared" si="463"/>
        <v>0</v>
      </c>
      <c r="CJ252" s="336">
        <f t="shared" si="464"/>
        <v>0</v>
      </c>
      <c r="CK252" s="336">
        <f t="shared" si="465"/>
        <v>0</v>
      </c>
      <c r="CL252" s="336">
        <f t="shared" si="466"/>
        <v>0</v>
      </c>
      <c r="CM252" s="336">
        <f t="shared" si="467"/>
        <v>0</v>
      </c>
      <c r="CN252" s="496"/>
      <c r="CO252" s="496"/>
      <c r="CP252" s="336"/>
      <c r="CQ252" s="336"/>
      <c r="CR252" s="336"/>
      <c r="CS252" s="336"/>
      <c r="CT252" s="336"/>
      <c r="CU252" s="336"/>
      <c r="CV252" s="336"/>
      <c r="CW252" s="336"/>
      <c r="CX252" s="336"/>
      <c r="CY252" s="336"/>
      <c r="CZ252" s="336"/>
      <c r="DA252" s="336"/>
      <c r="DB252" s="336"/>
      <c r="DC252" s="336"/>
      <c r="DD252" s="336"/>
      <c r="DE252" s="498"/>
      <c r="DF252" s="496"/>
      <c r="DG252" s="336">
        <f t="shared" si="437"/>
        <v>0</v>
      </c>
      <c r="DH252" s="336">
        <f t="shared" si="438"/>
        <v>0</v>
      </c>
      <c r="DI252" s="336">
        <f t="shared" si="439"/>
        <v>0</v>
      </c>
      <c r="DJ252" s="336">
        <f t="shared" si="440"/>
        <v>0</v>
      </c>
      <c r="DK252" s="336">
        <f t="shared" si="441"/>
        <v>0</v>
      </c>
      <c r="DL252" s="336">
        <f t="shared" si="442"/>
        <v>0</v>
      </c>
      <c r="DM252" s="336">
        <f t="shared" si="443"/>
        <v>0</v>
      </c>
      <c r="DN252" s="336">
        <f t="shared" si="444"/>
        <v>0</v>
      </c>
      <c r="DO252" s="336">
        <f t="shared" si="445"/>
        <v>0</v>
      </c>
      <c r="DP252" s="336">
        <f t="shared" si="446"/>
        <v>0</v>
      </c>
      <c r="DQ252" s="336">
        <f t="shared" si="447"/>
        <v>0</v>
      </c>
      <c r="DR252" s="336">
        <f t="shared" si="448"/>
        <v>0</v>
      </c>
      <c r="DS252" s="336">
        <f t="shared" si="449"/>
        <v>0</v>
      </c>
      <c r="DT252" s="336">
        <f t="shared" si="450"/>
        <v>0</v>
      </c>
      <c r="DU252" s="336">
        <f t="shared" si="451"/>
        <v>0</v>
      </c>
      <c r="DW252" s="166"/>
      <c r="DX252" s="166"/>
      <c r="DY252" s="166"/>
      <c r="DZ252" s="166"/>
      <c r="EA252" s="166"/>
      <c r="EB252" s="166"/>
      <c r="EC252" s="166"/>
      <c r="ED252" s="166"/>
      <c r="EE252" s="166"/>
      <c r="EF252" s="166"/>
      <c r="EG252" s="166"/>
      <c r="EH252" s="166"/>
      <c r="EI252" s="166"/>
      <c r="EJ252" s="166"/>
      <c r="EK252" s="166"/>
      <c r="EL252" s="166"/>
      <c r="EM252" s="166"/>
      <c r="EN252" s="166"/>
      <c r="EO252" s="166"/>
      <c r="EP252" s="166"/>
      <c r="EQ252" s="166"/>
      <c r="ER252" s="166"/>
      <c r="ES252" s="166"/>
      <c r="ET252" s="166"/>
      <c r="EU252" s="166"/>
      <c r="EV252" s="166"/>
      <c r="EW252" s="166"/>
      <c r="EX252" s="166"/>
    </row>
    <row r="253" spans="1:154" x14ac:dyDescent="0.25">
      <c r="A253" s="165">
        <f>'2.Data entry'!B251</f>
        <v>0</v>
      </c>
      <c r="B253" s="303">
        <f>'2.Data entry'!C251</f>
        <v>0</v>
      </c>
      <c r="C253" s="165">
        <f>'2.Data entry'!E251</f>
        <v>0</v>
      </c>
      <c r="D253" s="304">
        <f t="shared" si="470"/>
        <v>0</v>
      </c>
      <c r="E253" s="305" t="str">
        <f>'2.Data entry'!G251</f>
        <v>-</v>
      </c>
      <c r="F253" s="305" t="str">
        <f>'2.Data entry'!H251</f>
        <v>-</v>
      </c>
      <c r="G253" s="305" t="str">
        <f>'2.Data entry'!I251</f>
        <v>-</v>
      </c>
      <c r="H253" s="306"/>
      <c r="I253" s="262"/>
      <c r="J253" s="288"/>
      <c r="K253" s="288"/>
      <c r="L253" s="288"/>
      <c r="M253" s="288"/>
      <c r="N253" s="288"/>
      <c r="O253" s="288"/>
      <c r="P253" s="288"/>
      <c r="Q253" s="288"/>
      <c r="R253" s="288"/>
      <c r="S253" s="288"/>
      <c r="T253" s="288"/>
      <c r="U253" s="288"/>
      <c r="V253" s="288"/>
      <c r="W253" s="288"/>
      <c r="X253" s="288"/>
      <c r="Y253" s="166"/>
      <c r="Z253" s="262"/>
      <c r="AA253"/>
      <c r="AP253" s="166"/>
      <c r="AQ253" s="166"/>
      <c r="AR253" s="307"/>
      <c r="AS253" s="307"/>
      <c r="AT253" s="307"/>
      <c r="AU253" s="307"/>
      <c r="AV253" s="307"/>
      <c r="AW253" s="307"/>
      <c r="AX253" s="307"/>
      <c r="AY253" s="307"/>
      <c r="AZ253" s="307"/>
      <c r="BA253" s="307"/>
      <c r="BB253" s="307"/>
      <c r="BC253" s="307"/>
      <c r="BD253" s="307"/>
      <c r="BE253" s="307"/>
      <c r="BF253" s="307"/>
      <c r="BW253" s="456"/>
      <c r="BX253" s="29"/>
      <c r="BY253" s="336">
        <f t="shared" si="453"/>
        <v>0</v>
      </c>
      <c r="BZ253" s="336">
        <f t="shared" si="454"/>
        <v>0</v>
      </c>
      <c r="CA253" s="336">
        <f t="shared" si="455"/>
        <v>0</v>
      </c>
      <c r="CB253" s="336">
        <f t="shared" si="456"/>
        <v>0</v>
      </c>
      <c r="CC253" s="336">
        <f t="shared" si="457"/>
        <v>0</v>
      </c>
      <c r="CD253" s="336">
        <f t="shared" si="458"/>
        <v>0</v>
      </c>
      <c r="CE253" s="336">
        <f t="shared" si="459"/>
        <v>0</v>
      </c>
      <c r="CF253" s="336">
        <f t="shared" si="460"/>
        <v>0</v>
      </c>
      <c r="CG253" s="336">
        <f t="shared" si="461"/>
        <v>0</v>
      </c>
      <c r="CH253" s="336">
        <f t="shared" si="462"/>
        <v>0</v>
      </c>
      <c r="CI253" s="336">
        <f t="shared" si="463"/>
        <v>0</v>
      </c>
      <c r="CJ253" s="336">
        <f t="shared" si="464"/>
        <v>0</v>
      </c>
      <c r="CK253" s="336">
        <f t="shared" si="465"/>
        <v>0</v>
      </c>
      <c r="CL253" s="336">
        <f t="shared" si="466"/>
        <v>0</v>
      </c>
      <c r="CM253" s="336">
        <f t="shared" si="467"/>
        <v>0</v>
      </c>
      <c r="CN253" s="496"/>
      <c r="CO253" s="496"/>
      <c r="CP253" s="336"/>
      <c r="CQ253" s="336"/>
      <c r="CR253" s="336"/>
      <c r="CS253" s="336"/>
      <c r="CT253" s="336"/>
      <c r="CU253" s="336"/>
      <c r="CV253" s="336"/>
      <c r="CW253" s="336"/>
      <c r="CX253" s="336"/>
      <c r="CY253" s="336"/>
      <c r="CZ253" s="336"/>
      <c r="DA253" s="336"/>
      <c r="DB253" s="336"/>
      <c r="DC253" s="336"/>
      <c r="DD253" s="336"/>
      <c r="DE253" s="498"/>
      <c r="DF253" s="496"/>
      <c r="DG253" s="336">
        <f t="shared" si="437"/>
        <v>0</v>
      </c>
      <c r="DH253" s="336">
        <f t="shared" si="438"/>
        <v>0</v>
      </c>
      <c r="DI253" s="336">
        <f t="shared" si="439"/>
        <v>0</v>
      </c>
      <c r="DJ253" s="336">
        <f t="shared" si="440"/>
        <v>0</v>
      </c>
      <c r="DK253" s="336">
        <f t="shared" si="441"/>
        <v>0</v>
      </c>
      <c r="DL253" s="336">
        <f t="shared" si="442"/>
        <v>0</v>
      </c>
      <c r="DM253" s="336">
        <f t="shared" si="443"/>
        <v>0</v>
      </c>
      <c r="DN253" s="336">
        <f t="shared" si="444"/>
        <v>0</v>
      </c>
      <c r="DO253" s="336">
        <f t="shared" si="445"/>
        <v>0</v>
      </c>
      <c r="DP253" s="336">
        <f t="shared" si="446"/>
        <v>0</v>
      </c>
      <c r="DQ253" s="336">
        <f t="shared" si="447"/>
        <v>0</v>
      </c>
      <c r="DR253" s="336">
        <f t="shared" si="448"/>
        <v>0</v>
      </c>
      <c r="DS253" s="336">
        <f t="shared" si="449"/>
        <v>0</v>
      </c>
      <c r="DT253" s="336">
        <f t="shared" si="450"/>
        <v>0</v>
      </c>
      <c r="DU253" s="336">
        <f t="shared" si="451"/>
        <v>0</v>
      </c>
      <c r="DW253" s="166"/>
      <c r="DX253" s="166"/>
      <c r="DY253" s="166"/>
      <c r="DZ253" s="166"/>
      <c r="EA253" s="166"/>
      <c r="EB253" s="166"/>
      <c r="EC253" s="166"/>
      <c r="ED253" s="166"/>
      <c r="EE253" s="166"/>
      <c r="EF253" s="166"/>
      <c r="EG253" s="166"/>
      <c r="EH253" s="166"/>
      <c r="EI253" s="166"/>
      <c r="EJ253" s="166"/>
      <c r="EK253" s="166"/>
      <c r="EL253" s="166"/>
      <c r="EM253" s="166"/>
      <c r="EN253" s="166"/>
      <c r="EO253" s="166"/>
      <c r="EP253" s="166"/>
      <c r="EQ253" s="166"/>
      <c r="ER253" s="166"/>
      <c r="ES253" s="166"/>
      <c r="ET253" s="166"/>
      <c r="EU253" s="166"/>
      <c r="EV253" s="166"/>
      <c r="EW253" s="166"/>
      <c r="EX253" s="166"/>
    </row>
    <row r="254" spans="1:154" x14ac:dyDescent="0.25">
      <c r="A254" s="165">
        <f>'2.Data entry'!B252</f>
        <v>0</v>
      </c>
      <c r="B254" s="303">
        <f>'2.Data entry'!C252</f>
        <v>0</v>
      </c>
      <c r="C254" s="165">
        <f>'2.Data entry'!E252</f>
        <v>0</v>
      </c>
      <c r="D254" s="304">
        <f t="shared" si="470"/>
        <v>0</v>
      </c>
      <c r="E254" s="305" t="str">
        <f>'2.Data entry'!G252</f>
        <v>-</v>
      </c>
      <c r="F254" s="305" t="str">
        <f>'2.Data entry'!H252</f>
        <v>-</v>
      </c>
      <c r="G254" s="305" t="str">
        <f>'2.Data entry'!I252</f>
        <v>-</v>
      </c>
      <c r="H254" s="306"/>
      <c r="I254" s="262"/>
      <c r="J254" s="288"/>
      <c r="K254" s="288"/>
      <c r="L254" s="288"/>
      <c r="M254" s="288"/>
      <c r="N254" s="288"/>
      <c r="O254" s="288"/>
      <c r="P254" s="288"/>
      <c r="Q254" s="288"/>
      <c r="R254" s="288"/>
      <c r="S254" s="288"/>
      <c r="T254" s="288"/>
      <c r="U254" s="288"/>
      <c r="V254" s="288"/>
      <c r="W254" s="288"/>
      <c r="X254" s="288"/>
      <c r="Y254" s="166"/>
      <c r="Z254" s="262"/>
      <c r="AA254"/>
      <c r="AP254" s="166"/>
      <c r="AQ254" s="166"/>
      <c r="AR254" s="307"/>
      <c r="AS254" s="307"/>
      <c r="AT254" s="307"/>
      <c r="AU254" s="307"/>
      <c r="AV254" s="307"/>
      <c r="AW254" s="307"/>
      <c r="AX254" s="307"/>
      <c r="AY254" s="307"/>
      <c r="AZ254" s="307"/>
      <c r="BA254" s="307"/>
      <c r="BB254" s="307"/>
      <c r="BC254" s="307"/>
      <c r="BD254" s="307"/>
      <c r="BE254" s="307"/>
      <c r="BF254" s="307"/>
      <c r="BW254" s="456"/>
      <c r="BX254" s="29"/>
      <c r="BY254" s="336">
        <f t="shared" si="453"/>
        <v>0</v>
      </c>
      <c r="BZ254" s="336">
        <f t="shared" si="454"/>
        <v>0</v>
      </c>
      <c r="CA254" s="336">
        <f t="shared" si="455"/>
        <v>0</v>
      </c>
      <c r="CB254" s="336">
        <f t="shared" si="456"/>
        <v>0</v>
      </c>
      <c r="CC254" s="336">
        <f t="shared" si="457"/>
        <v>0</v>
      </c>
      <c r="CD254" s="336">
        <f t="shared" si="458"/>
        <v>0</v>
      </c>
      <c r="CE254" s="336">
        <f t="shared" si="459"/>
        <v>0</v>
      </c>
      <c r="CF254" s="336">
        <f t="shared" si="460"/>
        <v>0</v>
      </c>
      <c r="CG254" s="336">
        <f t="shared" si="461"/>
        <v>0</v>
      </c>
      <c r="CH254" s="336">
        <f t="shared" si="462"/>
        <v>0</v>
      </c>
      <c r="CI254" s="336">
        <f t="shared" si="463"/>
        <v>0</v>
      </c>
      <c r="CJ254" s="336">
        <f t="shared" si="464"/>
        <v>0</v>
      </c>
      <c r="CK254" s="336">
        <f t="shared" si="465"/>
        <v>0</v>
      </c>
      <c r="CL254" s="336">
        <f t="shared" si="466"/>
        <v>0</v>
      </c>
      <c r="CM254" s="336">
        <f t="shared" si="467"/>
        <v>0</v>
      </c>
      <c r="CN254" s="496"/>
      <c r="CO254" s="496"/>
      <c r="CP254" s="336"/>
      <c r="CQ254" s="336"/>
      <c r="CR254" s="336"/>
      <c r="CS254" s="336"/>
      <c r="CT254" s="336"/>
      <c r="CU254" s="336"/>
      <c r="CV254" s="336"/>
      <c r="CW254" s="336"/>
      <c r="CX254" s="336"/>
      <c r="CY254" s="336"/>
      <c r="CZ254" s="336"/>
      <c r="DA254" s="336"/>
      <c r="DB254" s="336"/>
      <c r="DC254" s="336"/>
      <c r="DD254" s="336"/>
      <c r="DE254" s="498"/>
      <c r="DF254" s="496"/>
      <c r="DG254" s="336">
        <f t="shared" si="437"/>
        <v>0</v>
      </c>
      <c r="DH254" s="336">
        <f t="shared" si="438"/>
        <v>0</v>
      </c>
      <c r="DI254" s="336">
        <f t="shared" si="439"/>
        <v>0</v>
      </c>
      <c r="DJ254" s="336">
        <f t="shared" si="440"/>
        <v>0</v>
      </c>
      <c r="DK254" s="336">
        <f t="shared" si="441"/>
        <v>0</v>
      </c>
      <c r="DL254" s="336">
        <f t="shared" si="442"/>
        <v>0</v>
      </c>
      <c r="DM254" s="336">
        <f t="shared" si="443"/>
        <v>0</v>
      </c>
      <c r="DN254" s="336">
        <f t="shared" si="444"/>
        <v>0</v>
      </c>
      <c r="DO254" s="336">
        <f t="shared" si="445"/>
        <v>0</v>
      </c>
      <c r="DP254" s="336">
        <f t="shared" si="446"/>
        <v>0</v>
      </c>
      <c r="DQ254" s="336">
        <f t="shared" si="447"/>
        <v>0</v>
      </c>
      <c r="DR254" s="336">
        <f t="shared" si="448"/>
        <v>0</v>
      </c>
      <c r="DS254" s="336">
        <f t="shared" si="449"/>
        <v>0</v>
      </c>
      <c r="DT254" s="336">
        <f t="shared" si="450"/>
        <v>0</v>
      </c>
      <c r="DU254" s="336">
        <f t="shared" si="451"/>
        <v>0</v>
      </c>
      <c r="DW254" s="166"/>
      <c r="DX254" s="166"/>
      <c r="DY254" s="166"/>
      <c r="DZ254" s="166"/>
      <c r="EA254" s="166"/>
      <c r="EB254" s="166"/>
      <c r="EC254" s="166"/>
      <c r="ED254" s="166"/>
      <c r="EE254" s="166"/>
      <c r="EF254" s="166"/>
      <c r="EG254" s="166"/>
      <c r="EH254" s="166"/>
      <c r="EI254" s="166"/>
      <c r="EJ254" s="166"/>
      <c r="EK254" s="166"/>
      <c r="EL254" s="166"/>
      <c r="EM254" s="166"/>
      <c r="EN254" s="166"/>
      <c r="EO254" s="166"/>
      <c r="EP254" s="166"/>
      <c r="EQ254" s="166"/>
      <c r="ER254" s="166"/>
      <c r="ES254" s="166"/>
      <c r="ET254" s="166"/>
      <c r="EU254" s="166"/>
      <c r="EV254" s="166"/>
      <c r="EW254" s="166"/>
      <c r="EX254" s="166"/>
    </row>
    <row r="255" spans="1:154" s="380" customFormat="1" x14ac:dyDescent="0.25">
      <c r="A255" s="165">
        <f>'2.Data entry'!B253</f>
        <v>0</v>
      </c>
      <c r="B255" s="303">
        <f>'2.Data entry'!C253</f>
        <v>0</v>
      </c>
      <c r="C255" s="165">
        <f>'2.Data entry'!E253</f>
        <v>0</v>
      </c>
      <c r="D255" s="304">
        <f t="shared" si="470"/>
        <v>0</v>
      </c>
      <c r="E255" s="305" t="str">
        <f>'2.Data entry'!G253</f>
        <v>-</v>
      </c>
      <c r="F255" s="305" t="str">
        <f>'2.Data entry'!H253</f>
        <v>-</v>
      </c>
      <c r="G255" s="305" t="str">
        <f>'2.Data entry'!I253</f>
        <v>-</v>
      </c>
      <c r="H255" s="375"/>
      <c r="I255" s="376"/>
      <c r="J255" s="428"/>
      <c r="K255" s="428"/>
      <c r="L255" s="428"/>
      <c r="M255" s="428"/>
      <c r="N255" s="428"/>
      <c r="O255" s="428"/>
      <c r="P255" s="428"/>
      <c r="Q255" s="428"/>
      <c r="R255" s="428"/>
      <c r="S255" s="428"/>
      <c r="T255" s="428"/>
      <c r="U255" s="428"/>
      <c r="V255" s="428"/>
      <c r="W255" s="428"/>
      <c r="X255" s="428"/>
      <c r="Y255" s="379"/>
      <c r="Z255" s="376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379"/>
      <c r="AQ255" s="379"/>
      <c r="AR255" s="307"/>
      <c r="AS255" s="307"/>
      <c r="AT255" s="307"/>
      <c r="AU255" s="307"/>
      <c r="AV255" s="307"/>
      <c r="AW255" s="307"/>
      <c r="AX255" s="307"/>
      <c r="AY255" s="307"/>
      <c r="AZ255" s="307"/>
      <c r="BA255" s="307"/>
      <c r="BB255" s="307"/>
      <c r="BC255" s="307"/>
      <c r="BD255" s="307"/>
      <c r="BE255" s="307"/>
      <c r="BF255" s="307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460"/>
      <c r="BY255" s="336">
        <f t="shared" si="453"/>
        <v>0</v>
      </c>
      <c r="BZ255" s="336">
        <f t="shared" si="454"/>
        <v>0</v>
      </c>
      <c r="CA255" s="336">
        <f t="shared" si="455"/>
        <v>0</v>
      </c>
      <c r="CB255" s="336">
        <f t="shared" si="456"/>
        <v>0</v>
      </c>
      <c r="CC255" s="336">
        <f t="shared" si="457"/>
        <v>0</v>
      </c>
      <c r="CD255" s="336">
        <f t="shared" si="458"/>
        <v>0</v>
      </c>
      <c r="CE255" s="336">
        <f t="shared" si="459"/>
        <v>0</v>
      </c>
      <c r="CF255" s="336">
        <f t="shared" si="460"/>
        <v>0</v>
      </c>
      <c r="CG255" s="336">
        <f t="shared" si="461"/>
        <v>0</v>
      </c>
      <c r="CH255" s="336">
        <f t="shared" si="462"/>
        <v>0</v>
      </c>
      <c r="CI255" s="336">
        <f t="shared" si="463"/>
        <v>0</v>
      </c>
      <c r="CJ255" s="336">
        <f t="shared" si="464"/>
        <v>0</v>
      </c>
      <c r="CK255" s="336">
        <f t="shared" si="465"/>
        <v>0</v>
      </c>
      <c r="CL255" s="336">
        <f t="shared" si="466"/>
        <v>0</v>
      </c>
      <c r="CM255" s="336">
        <f t="shared" si="467"/>
        <v>0</v>
      </c>
      <c r="CN255" s="499"/>
      <c r="CO255" s="499"/>
      <c r="CP255" s="336"/>
      <c r="CQ255" s="336"/>
      <c r="CR255" s="336"/>
      <c r="CS255" s="336"/>
      <c r="CT255" s="336"/>
      <c r="CU255" s="336"/>
      <c r="CV255" s="336"/>
      <c r="CW255" s="336"/>
      <c r="CX255" s="336"/>
      <c r="CY255" s="336"/>
      <c r="CZ255" s="336"/>
      <c r="DA255" s="336"/>
      <c r="DB255" s="336"/>
      <c r="DC255" s="336"/>
      <c r="DD255" s="336"/>
      <c r="DE255" s="498"/>
      <c r="DF255" s="499"/>
      <c r="DG255" s="336">
        <f t="shared" si="437"/>
        <v>0</v>
      </c>
      <c r="DH255" s="336">
        <f t="shared" si="438"/>
        <v>0</v>
      </c>
      <c r="DI255" s="336">
        <f t="shared" si="439"/>
        <v>0</v>
      </c>
      <c r="DJ255" s="336">
        <f t="shared" si="440"/>
        <v>0</v>
      </c>
      <c r="DK255" s="336">
        <f t="shared" si="441"/>
        <v>0</v>
      </c>
      <c r="DL255" s="336">
        <f t="shared" si="442"/>
        <v>0</v>
      </c>
      <c r="DM255" s="336">
        <f t="shared" si="443"/>
        <v>0</v>
      </c>
      <c r="DN255" s="336">
        <f t="shared" si="444"/>
        <v>0</v>
      </c>
      <c r="DO255" s="336">
        <f t="shared" si="445"/>
        <v>0</v>
      </c>
      <c r="DP255" s="336">
        <f t="shared" si="446"/>
        <v>0</v>
      </c>
      <c r="DQ255" s="336">
        <f t="shared" si="447"/>
        <v>0</v>
      </c>
      <c r="DR255" s="336">
        <f t="shared" si="448"/>
        <v>0</v>
      </c>
      <c r="DS255" s="336">
        <f t="shared" si="449"/>
        <v>0</v>
      </c>
      <c r="DT255" s="336">
        <f t="shared" si="450"/>
        <v>0</v>
      </c>
      <c r="DU255" s="336">
        <f t="shared" si="451"/>
        <v>0</v>
      </c>
      <c r="DW255" s="379"/>
      <c r="DX255" s="379"/>
      <c r="DY255" s="379"/>
      <c r="DZ255" s="379"/>
      <c r="EA255" s="379"/>
      <c r="EB255" s="379"/>
      <c r="EC255" s="379"/>
      <c r="ED255" s="379"/>
      <c r="EE255" s="379"/>
      <c r="EF255" s="379"/>
      <c r="EG255" s="379"/>
      <c r="EH255" s="379"/>
      <c r="EI255" s="379"/>
      <c r="EJ255" s="379"/>
      <c r="EK255" s="379"/>
      <c r="EL255" s="379"/>
      <c r="EM255" s="379"/>
      <c r="EN255" s="379"/>
      <c r="EO255" s="379"/>
      <c r="EP255" s="379"/>
      <c r="EQ255" s="379"/>
      <c r="ER255" s="379"/>
      <c r="ES255" s="379"/>
      <c r="ET255" s="379"/>
      <c r="EU255" s="379"/>
      <c r="EV255" s="379"/>
      <c r="EW255" s="379"/>
      <c r="EX255" s="379"/>
    </row>
    <row r="256" spans="1:154" x14ac:dyDescent="0.25">
      <c r="A256" s="165">
        <f>'2.Data entry'!B254</f>
        <v>0</v>
      </c>
      <c r="B256" s="303">
        <f>'2.Data entry'!C254</f>
        <v>0</v>
      </c>
      <c r="C256" s="165">
        <f>'2.Data entry'!E254</f>
        <v>0</v>
      </c>
      <c r="D256" s="304">
        <f t="shared" si="470"/>
        <v>0</v>
      </c>
      <c r="E256" s="305" t="str">
        <f>'2.Data entry'!G254</f>
        <v>-</v>
      </c>
      <c r="F256" s="305" t="str">
        <f>'2.Data entry'!H254</f>
        <v>-</v>
      </c>
      <c r="G256" s="305" t="str">
        <f>'2.Data entry'!I254</f>
        <v>-</v>
      </c>
      <c r="H256" s="306"/>
      <c r="I256" s="262"/>
      <c r="J256" s="288"/>
      <c r="K256" s="288"/>
      <c r="L256" s="288"/>
      <c r="M256" s="288"/>
      <c r="N256" s="288"/>
      <c r="O256" s="288"/>
      <c r="P256" s="288"/>
      <c r="Q256" s="288"/>
      <c r="R256" s="288"/>
      <c r="S256" s="288"/>
      <c r="T256" s="288"/>
      <c r="U256" s="288"/>
      <c r="V256" s="288"/>
      <c r="W256" s="288"/>
      <c r="X256" s="288"/>
      <c r="Y256" s="166"/>
      <c r="Z256" s="262"/>
      <c r="AP256" s="166"/>
      <c r="AQ256" s="166"/>
      <c r="AR256" s="307"/>
      <c r="AS256" s="307"/>
      <c r="AT256" s="307"/>
      <c r="AU256" s="307"/>
      <c r="AV256" s="307"/>
      <c r="AW256" s="307"/>
      <c r="AX256" s="307"/>
      <c r="AY256" s="307"/>
      <c r="AZ256" s="307"/>
      <c r="BA256" s="307"/>
      <c r="BB256" s="307"/>
      <c r="BC256" s="307"/>
      <c r="BD256" s="307"/>
      <c r="BE256" s="307"/>
      <c r="BF256" s="307"/>
      <c r="BW256" s="456"/>
      <c r="BX256" s="29"/>
      <c r="BY256" s="336">
        <f t="shared" si="453"/>
        <v>0</v>
      </c>
      <c r="BZ256" s="336">
        <f t="shared" si="454"/>
        <v>0</v>
      </c>
      <c r="CA256" s="336">
        <f t="shared" si="455"/>
        <v>0</v>
      </c>
      <c r="CB256" s="336">
        <f t="shared" si="456"/>
        <v>0</v>
      </c>
      <c r="CC256" s="336">
        <f t="shared" si="457"/>
        <v>0</v>
      </c>
      <c r="CD256" s="336">
        <f t="shared" si="458"/>
        <v>0</v>
      </c>
      <c r="CE256" s="336">
        <f t="shared" si="459"/>
        <v>0</v>
      </c>
      <c r="CF256" s="336">
        <f t="shared" si="460"/>
        <v>0</v>
      </c>
      <c r="CG256" s="336">
        <f t="shared" si="461"/>
        <v>0</v>
      </c>
      <c r="CH256" s="336">
        <f t="shared" si="462"/>
        <v>0</v>
      </c>
      <c r="CI256" s="336">
        <f t="shared" si="463"/>
        <v>0</v>
      </c>
      <c r="CJ256" s="336">
        <f t="shared" si="464"/>
        <v>0</v>
      </c>
      <c r="CK256" s="336">
        <f t="shared" si="465"/>
        <v>0</v>
      </c>
      <c r="CL256" s="336">
        <f t="shared" si="466"/>
        <v>0</v>
      </c>
      <c r="CM256" s="336">
        <f t="shared" si="467"/>
        <v>0</v>
      </c>
      <c r="CN256" s="496"/>
      <c r="CO256" s="496"/>
      <c r="CP256" s="336"/>
      <c r="CQ256" s="336"/>
      <c r="CR256" s="336"/>
      <c r="CS256" s="336"/>
      <c r="CT256" s="336"/>
      <c r="CU256" s="336"/>
      <c r="CV256" s="336"/>
      <c r="CW256" s="336"/>
      <c r="CX256" s="336"/>
      <c r="CY256" s="336"/>
      <c r="CZ256" s="336"/>
      <c r="DA256" s="336"/>
      <c r="DB256" s="336"/>
      <c r="DC256" s="336"/>
      <c r="DD256" s="336"/>
      <c r="DE256" s="498"/>
      <c r="DF256" s="496"/>
      <c r="DG256" s="336">
        <f t="shared" si="437"/>
        <v>0</v>
      </c>
      <c r="DH256" s="336">
        <f t="shared" si="438"/>
        <v>0</v>
      </c>
      <c r="DI256" s="336">
        <f t="shared" si="439"/>
        <v>0</v>
      </c>
      <c r="DJ256" s="336">
        <f t="shared" si="440"/>
        <v>0</v>
      </c>
      <c r="DK256" s="336">
        <f t="shared" si="441"/>
        <v>0</v>
      </c>
      <c r="DL256" s="336">
        <f t="shared" si="442"/>
        <v>0</v>
      </c>
      <c r="DM256" s="336">
        <f t="shared" si="443"/>
        <v>0</v>
      </c>
      <c r="DN256" s="336">
        <f t="shared" si="444"/>
        <v>0</v>
      </c>
      <c r="DO256" s="336">
        <f t="shared" si="445"/>
        <v>0</v>
      </c>
      <c r="DP256" s="336">
        <f t="shared" si="446"/>
        <v>0</v>
      </c>
      <c r="DQ256" s="336">
        <f t="shared" si="447"/>
        <v>0</v>
      </c>
      <c r="DR256" s="336">
        <f t="shared" si="448"/>
        <v>0</v>
      </c>
      <c r="DS256" s="336">
        <f t="shared" si="449"/>
        <v>0</v>
      </c>
      <c r="DT256" s="336">
        <f t="shared" si="450"/>
        <v>0</v>
      </c>
      <c r="DU256" s="336">
        <f t="shared" si="451"/>
        <v>0</v>
      </c>
      <c r="DW256" s="166"/>
      <c r="DX256" s="166"/>
      <c r="DY256" s="166"/>
      <c r="DZ256" s="166"/>
      <c r="EA256" s="166"/>
      <c r="EB256" s="166"/>
      <c r="EC256" s="166"/>
      <c r="ED256" s="166"/>
      <c r="EE256" s="166"/>
      <c r="EF256" s="166"/>
      <c r="EG256" s="166"/>
      <c r="EH256" s="166"/>
      <c r="EI256" s="166"/>
      <c r="EJ256" s="166"/>
      <c r="EK256" s="166"/>
      <c r="EL256" s="166"/>
      <c r="EM256" s="166"/>
      <c r="EN256" s="166"/>
      <c r="EO256" s="166"/>
      <c r="EP256" s="166"/>
      <c r="EQ256" s="166"/>
      <c r="ER256" s="166"/>
      <c r="ES256" s="166"/>
      <c r="ET256" s="166"/>
      <c r="EU256" s="166"/>
      <c r="EV256" s="166"/>
      <c r="EW256" s="166"/>
      <c r="EX256" s="166"/>
    </row>
    <row r="257" spans="1:154" x14ac:dyDescent="0.25">
      <c r="A257" s="165">
        <f>'2.Data entry'!B255</f>
        <v>0</v>
      </c>
      <c r="B257" s="303" t="str">
        <f>'2.Data entry'!C255</f>
        <v>Mixed materials waste production</v>
      </c>
      <c r="C257" s="165" t="str">
        <f>'2.Data entry'!E255</f>
        <v>kg</v>
      </c>
      <c r="D257" s="304">
        <f>'2.Data entry'!F255</f>
        <v>0</v>
      </c>
      <c r="E257" s="305" t="str">
        <f>'2.Data entry'!G255</f>
        <v>-</v>
      </c>
      <c r="F257" s="305" t="str">
        <f>'2.Data entry'!H255</f>
        <v>-</v>
      </c>
      <c r="G257" s="305" t="str">
        <f>'2.Data entry'!I255</f>
        <v>-</v>
      </c>
      <c r="H257" s="306"/>
      <c r="I257" s="262"/>
      <c r="J257" s="288"/>
      <c r="K257" s="288"/>
      <c r="L257" s="288"/>
      <c r="M257" s="288"/>
      <c r="N257" s="288"/>
      <c r="O257" s="288"/>
      <c r="P257" s="288"/>
      <c r="Q257" s="288"/>
      <c r="R257" s="288"/>
      <c r="S257" s="288"/>
      <c r="T257" s="288"/>
      <c r="U257" s="288"/>
      <c r="V257" s="288"/>
      <c r="W257" s="288"/>
      <c r="X257" s="288"/>
      <c r="Y257" s="166"/>
      <c r="Z257" s="262"/>
      <c r="AP257" s="166"/>
      <c r="AQ257" s="166"/>
      <c r="AR257" s="307"/>
      <c r="AS257" s="307"/>
      <c r="AT257" s="307"/>
      <c r="AU257" s="307"/>
      <c r="AV257" s="307"/>
      <c r="AW257" s="307"/>
      <c r="AX257" s="307"/>
      <c r="AY257" s="307"/>
      <c r="AZ257" s="307"/>
      <c r="BA257" s="307"/>
      <c r="BB257" s="307"/>
      <c r="BC257" s="307"/>
      <c r="BD257" s="307"/>
      <c r="BE257" s="307"/>
      <c r="BF257" s="307"/>
      <c r="BW257" s="456"/>
      <c r="BX257" s="29"/>
      <c r="BY257" s="336">
        <f t="shared" si="453"/>
        <v>0</v>
      </c>
      <c r="BZ257" s="336">
        <f t="shared" si="454"/>
        <v>0</v>
      </c>
      <c r="CA257" s="336">
        <f t="shared" si="455"/>
        <v>0</v>
      </c>
      <c r="CB257" s="336">
        <f t="shared" si="456"/>
        <v>0</v>
      </c>
      <c r="CC257" s="336">
        <f t="shared" si="457"/>
        <v>0</v>
      </c>
      <c r="CD257" s="336">
        <f t="shared" si="458"/>
        <v>0</v>
      </c>
      <c r="CE257" s="336">
        <f t="shared" si="459"/>
        <v>0</v>
      </c>
      <c r="CF257" s="336">
        <f t="shared" si="460"/>
        <v>0</v>
      </c>
      <c r="CG257" s="336">
        <f t="shared" si="461"/>
        <v>0</v>
      </c>
      <c r="CH257" s="336">
        <f t="shared" si="462"/>
        <v>0</v>
      </c>
      <c r="CI257" s="336">
        <f t="shared" si="463"/>
        <v>0</v>
      </c>
      <c r="CJ257" s="336">
        <f t="shared" si="464"/>
        <v>0</v>
      </c>
      <c r="CK257" s="336">
        <f t="shared" si="465"/>
        <v>0</v>
      </c>
      <c r="CL257" s="336">
        <f t="shared" si="466"/>
        <v>0</v>
      </c>
      <c r="CM257" s="336">
        <f t="shared" si="467"/>
        <v>0</v>
      </c>
      <c r="CN257" s="496"/>
      <c r="CO257" s="496"/>
      <c r="CP257" s="336"/>
      <c r="CQ257" s="336"/>
      <c r="CR257" s="336"/>
      <c r="CS257" s="336"/>
      <c r="CT257" s="336"/>
      <c r="CU257" s="336"/>
      <c r="CV257" s="336"/>
      <c r="CW257" s="336"/>
      <c r="CX257" s="336"/>
      <c r="CY257" s="336"/>
      <c r="CZ257" s="336"/>
      <c r="DA257" s="336"/>
      <c r="DB257" s="336"/>
      <c r="DC257" s="336"/>
      <c r="DD257" s="336"/>
      <c r="DE257" s="498"/>
      <c r="DF257" s="496"/>
      <c r="DG257" s="336">
        <f t="shared" si="437"/>
        <v>0</v>
      </c>
      <c r="DH257" s="336">
        <f t="shared" si="438"/>
        <v>0</v>
      </c>
      <c r="DI257" s="336">
        <f t="shared" si="439"/>
        <v>0</v>
      </c>
      <c r="DJ257" s="336">
        <f t="shared" si="440"/>
        <v>0</v>
      </c>
      <c r="DK257" s="336">
        <f t="shared" si="441"/>
        <v>0</v>
      </c>
      <c r="DL257" s="336">
        <f t="shared" si="442"/>
        <v>0</v>
      </c>
      <c r="DM257" s="336">
        <f t="shared" si="443"/>
        <v>0</v>
      </c>
      <c r="DN257" s="336">
        <f t="shared" si="444"/>
        <v>0</v>
      </c>
      <c r="DO257" s="336">
        <f t="shared" si="445"/>
        <v>0</v>
      </c>
      <c r="DP257" s="336">
        <f t="shared" si="446"/>
        <v>0</v>
      </c>
      <c r="DQ257" s="336">
        <f t="shared" si="447"/>
        <v>0</v>
      </c>
      <c r="DR257" s="336">
        <f t="shared" si="448"/>
        <v>0</v>
      </c>
      <c r="DS257" s="336">
        <f t="shared" si="449"/>
        <v>0</v>
      </c>
      <c r="DT257" s="336">
        <f t="shared" si="450"/>
        <v>0</v>
      </c>
      <c r="DU257" s="336">
        <f t="shared" si="451"/>
        <v>0</v>
      </c>
      <c r="DW257" s="166"/>
      <c r="DX257" s="166"/>
      <c r="DY257" s="166"/>
      <c r="DZ257" s="166"/>
      <c r="EA257" s="166"/>
      <c r="EB257" s="166"/>
      <c r="EC257" s="166"/>
      <c r="ED257" s="166"/>
      <c r="EE257" s="166"/>
      <c r="EF257" s="166"/>
      <c r="EG257" s="166"/>
      <c r="EH257" s="166"/>
      <c r="EI257" s="166"/>
      <c r="EJ257" s="166"/>
      <c r="EK257" s="166"/>
      <c r="EL257" s="166"/>
      <c r="EM257" s="166"/>
      <c r="EN257" s="166"/>
      <c r="EO257" s="166"/>
      <c r="EP257" s="166"/>
      <c r="EQ257" s="166"/>
      <c r="ER257" s="166"/>
      <c r="ES257" s="166"/>
      <c r="ET257" s="166"/>
      <c r="EU257" s="166"/>
      <c r="EV257" s="166"/>
      <c r="EW257" s="166"/>
      <c r="EX257" s="166"/>
    </row>
    <row r="258" spans="1:154" x14ac:dyDescent="0.25">
      <c r="A258" s="165">
        <f>'2.Data entry'!B256</f>
        <v>0</v>
      </c>
      <c r="B258" s="429" t="s">
        <v>195</v>
      </c>
      <c r="C258" s="165">
        <f>'2.Data entry'!E256</f>
        <v>0</v>
      </c>
      <c r="D258" s="304">
        <f t="shared" ref="D258:D263" si="471">IF($D$7=B258,$D$257,0)</f>
        <v>0</v>
      </c>
      <c r="E258" s="305" t="str">
        <f>'2.Data entry'!G256</f>
        <v>-</v>
      </c>
      <c r="F258" s="305" t="str">
        <f>'2.Data entry'!H256</f>
        <v>-</v>
      </c>
      <c r="G258" s="305" t="str">
        <f>'2.Data entry'!I256</f>
        <v>-</v>
      </c>
      <c r="H258" s="306"/>
      <c r="I258" s="262"/>
      <c r="J258" s="476">
        <v>0.62447237</v>
      </c>
      <c r="K258" s="476">
        <v>2.3188098000000001E-9</v>
      </c>
      <c r="L258" s="476">
        <v>86.939087999999998</v>
      </c>
      <c r="M258" s="476">
        <v>1.8217473999999999E-8</v>
      </c>
      <c r="N258" s="476">
        <v>1.1628652000000001E-6</v>
      </c>
      <c r="O258" s="476">
        <v>1.1411856E-5</v>
      </c>
      <c r="P258" s="476">
        <v>2.5386530000000001E-3</v>
      </c>
      <c r="Q258" s="476">
        <v>3.0069784E-4</v>
      </c>
      <c r="R258" s="476">
        <v>1.4339434999999999E-4</v>
      </c>
      <c r="S258" s="476">
        <v>5.4230315E-4</v>
      </c>
      <c r="T258" s="476">
        <v>1.0651825E-5</v>
      </c>
      <c r="U258" s="476">
        <v>1.3574234000000001E-3</v>
      </c>
      <c r="V258" s="476">
        <v>7.0948745999999998E-6</v>
      </c>
      <c r="W258" s="476">
        <v>3.0264247999999999E-8</v>
      </c>
      <c r="X258" s="476">
        <v>1.7217124E-2</v>
      </c>
      <c r="Y258" s="166"/>
      <c r="Z258" s="262"/>
      <c r="AP258" s="166"/>
      <c r="AQ258" s="166"/>
      <c r="AR258" s="307"/>
      <c r="AS258" s="307"/>
      <c r="AT258" s="307"/>
      <c r="AU258" s="307"/>
      <c r="AV258" s="307"/>
      <c r="AW258" s="307"/>
      <c r="AX258" s="307"/>
      <c r="AY258" s="307"/>
      <c r="AZ258" s="307"/>
      <c r="BA258" s="307"/>
      <c r="BB258" s="307"/>
      <c r="BC258" s="307"/>
      <c r="BD258" s="307"/>
      <c r="BE258" s="307"/>
      <c r="BF258" s="307"/>
      <c r="BW258" s="456"/>
      <c r="BX258" s="29"/>
      <c r="BY258" s="336">
        <f t="shared" si="453"/>
        <v>0</v>
      </c>
      <c r="BZ258" s="336">
        <f t="shared" si="454"/>
        <v>0</v>
      </c>
      <c r="CA258" s="336">
        <f t="shared" si="455"/>
        <v>0</v>
      </c>
      <c r="CB258" s="336">
        <f t="shared" si="456"/>
        <v>0</v>
      </c>
      <c r="CC258" s="336">
        <f t="shared" si="457"/>
        <v>0</v>
      </c>
      <c r="CD258" s="336">
        <f t="shared" si="458"/>
        <v>0</v>
      </c>
      <c r="CE258" s="336">
        <f t="shared" si="459"/>
        <v>0</v>
      </c>
      <c r="CF258" s="336">
        <f t="shared" si="460"/>
        <v>0</v>
      </c>
      <c r="CG258" s="336">
        <f t="shared" si="461"/>
        <v>0</v>
      </c>
      <c r="CH258" s="336">
        <f t="shared" si="462"/>
        <v>0</v>
      </c>
      <c r="CI258" s="336">
        <f t="shared" si="463"/>
        <v>0</v>
      </c>
      <c r="CJ258" s="336">
        <f t="shared" si="464"/>
        <v>0</v>
      </c>
      <c r="CK258" s="336">
        <f t="shared" si="465"/>
        <v>0</v>
      </c>
      <c r="CL258" s="336">
        <f t="shared" si="466"/>
        <v>0</v>
      </c>
      <c r="CM258" s="336">
        <f t="shared" si="467"/>
        <v>0</v>
      </c>
      <c r="CN258" s="496"/>
      <c r="CO258" s="496"/>
      <c r="CP258" s="336"/>
      <c r="CQ258" s="336"/>
      <c r="CR258" s="336"/>
      <c r="CS258" s="336"/>
      <c r="CT258" s="336"/>
      <c r="CU258" s="336"/>
      <c r="CV258" s="336"/>
      <c r="CW258" s="336"/>
      <c r="CX258" s="336"/>
      <c r="CY258" s="336"/>
      <c r="CZ258" s="336"/>
      <c r="DA258" s="336"/>
      <c r="DB258" s="336"/>
      <c r="DC258" s="336"/>
      <c r="DD258" s="336"/>
      <c r="DE258" s="498"/>
      <c r="DF258" s="496"/>
      <c r="DG258" s="336">
        <f t="shared" si="437"/>
        <v>0</v>
      </c>
      <c r="DH258" s="336">
        <f t="shared" si="438"/>
        <v>0</v>
      </c>
      <c r="DI258" s="336">
        <f t="shared" si="439"/>
        <v>0</v>
      </c>
      <c r="DJ258" s="336">
        <f t="shared" si="440"/>
        <v>0</v>
      </c>
      <c r="DK258" s="336">
        <f t="shared" si="441"/>
        <v>0</v>
      </c>
      <c r="DL258" s="336">
        <f t="shared" si="442"/>
        <v>0</v>
      </c>
      <c r="DM258" s="336">
        <f t="shared" si="443"/>
        <v>0</v>
      </c>
      <c r="DN258" s="336">
        <f t="shared" si="444"/>
        <v>0</v>
      </c>
      <c r="DO258" s="336">
        <f t="shared" si="445"/>
        <v>0</v>
      </c>
      <c r="DP258" s="336">
        <f t="shared" si="446"/>
        <v>0</v>
      </c>
      <c r="DQ258" s="336">
        <f t="shared" si="447"/>
        <v>0</v>
      </c>
      <c r="DR258" s="336">
        <f t="shared" si="448"/>
        <v>0</v>
      </c>
      <c r="DS258" s="336">
        <f t="shared" si="449"/>
        <v>0</v>
      </c>
      <c r="DT258" s="336">
        <f t="shared" si="450"/>
        <v>0</v>
      </c>
      <c r="DU258" s="336">
        <f t="shared" si="451"/>
        <v>0</v>
      </c>
      <c r="DW258" s="166"/>
      <c r="DX258" s="166"/>
      <c r="DY258" s="166"/>
      <c r="DZ258" s="166"/>
      <c r="EA258" s="166"/>
      <c r="EB258" s="166"/>
      <c r="EC258" s="166"/>
      <c r="ED258" s="166"/>
      <c r="EE258" s="166"/>
      <c r="EF258" s="166"/>
      <c r="EG258" s="166"/>
      <c r="EH258" s="166"/>
      <c r="EI258" s="166"/>
      <c r="EJ258" s="166"/>
      <c r="EK258" s="166"/>
      <c r="EL258" s="166"/>
      <c r="EM258" s="166"/>
      <c r="EN258" s="166"/>
      <c r="EO258" s="166"/>
      <c r="EP258" s="166"/>
      <c r="EQ258" s="166"/>
      <c r="ER258" s="166"/>
      <c r="ES258" s="166"/>
      <c r="ET258" s="166"/>
      <c r="EU258" s="166"/>
      <c r="EV258" s="166"/>
      <c r="EW258" s="166"/>
      <c r="EX258" s="166"/>
    </row>
    <row r="259" spans="1:154" x14ac:dyDescent="0.25">
      <c r="A259" s="165">
        <f>'2.Data entry'!B257</f>
        <v>0</v>
      </c>
      <c r="B259" s="429" t="s">
        <v>318</v>
      </c>
      <c r="C259" s="165">
        <f>'2.Data entry'!E257</f>
        <v>0</v>
      </c>
      <c r="D259" s="304">
        <f t="shared" si="471"/>
        <v>0</v>
      </c>
      <c r="E259" s="305" t="str">
        <f>'2.Data entry'!G257</f>
        <v>-</v>
      </c>
      <c r="F259" s="305" t="str">
        <f>'2.Data entry'!H257</f>
        <v>-</v>
      </c>
      <c r="G259" s="305" t="str">
        <f>'2.Data entry'!I257</f>
        <v>-</v>
      </c>
      <c r="H259" s="306"/>
      <c r="I259" s="262"/>
      <c r="J259" s="476">
        <v>0.73215103999999998</v>
      </c>
      <c r="K259" s="476">
        <v>2.4036582000000002E-9</v>
      </c>
      <c r="L259" s="476">
        <v>107.54158</v>
      </c>
      <c r="M259" s="476">
        <v>2.1070339999999999E-8</v>
      </c>
      <c r="N259" s="476">
        <v>1.4460729999999999E-6</v>
      </c>
      <c r="O259" s="476">
        <v>1.2352194E-5</v>
      </c>
      <c r="P259" s="476">
        <v>3.0598762000000001E-3</v>
      </c>
      <c r="Q259" s="476">
        <v>3.5022679999999998E-4</v>
      </c>
      <c r="R259" s="476">
        <v>1.5332957000000001E-4</v>
      </c>
      <c r="S259" s="476">
        <v>5.5446637000000003E-4</v>
      </c>
      <c r="T259" s="476">
        <v>1.1723204000000001E-5</v>
      </c>
      <c r="U259" s="476">
        <v>1.7229470000000001E-3</v>
      </c>
      <c r="V259" s="476">
        <v>1.6131261999999999E-5</v>
      </c>
      <c r="W259" s="476">
        <v>1.7328177999999999E-8</v>
      </c>
      <c r="X259" s="476">
        <v>2.1591401E-2</v>
      </c>
      <c r="Y259" s="166"/>
      <c r="Z259" s="262"/>
      <c r="AP259" s="166"/>
      <c r="AQ259" s="166"/>
      <c r="AR259" s="307"/>
      <c r="AS259" s="307"/>
      <c r="AT259" s="307"/>
      <c r="AU259" s="307"/>
      <c r="AV259" s="307"/>
      <c r="AW259" s="307"/>
      <c r="AX259" s="307"/>
      <c r="AY259" s="307"/>
      <c r="AZ259" s="307"/>
      <c r="BA259" s="307"/>
      <c r="BB259" s="307"/>
      <c r="BC259" s="307"/>
      <c r="BD259" s="307"/>
      <c r="BE259" s="307"/>
      <c r="BF259" s="307"/>
      <c r="BW259" s="456"/>
      <c r="BX259" s="29"/>
      <c r="BY259" s="336">
        <f t="shared" si="453"/>
        <v>0</v>
      </c>
      <c r="BZ259" s="336">
        <f t="shared" si="454"/>
        <v>0</v>
      </c>
      <c r="CA259" s="336">
        <f t="shared" si="455"/>
        <v>0</v>
      </c>
      <c r="CB259" s="336">
        <f t="shared" si="456"/>
        <v>0</v>
      </c>
      <c r="CC259" s="336">
        <f t="shared" si="457"/>
        <v>0</v>
      </c>
      <c r="CD259" s="336">
        <f t="shared" si="458"/>
        <v>0</v>
      </c>
      <c r="CE259" s="336">
        <f t="shared" si="459"/>
        <v>0</v>
      </c>
      <c r="CF259" s="336">
        <f t="shared" si="460"/>
        <v>0</v>
      </c>
      <c r="CG259" s="336">
        <f t="shared" si="461"/>
        <v>0</v>
      </c>
      <c r="CH259" s="336">
        <f t="shared" si="462"/>
        <v>0</v>
      </c>
      <c r="CI259" s="336">
        <f t="shared" si="463"/>
        <v>0</v>
      </c>
      <c r="CJ259" s="336">
        <f t="shared" si="464"/>
        <v>0</v>
      </c>
      <c r="CK259" s="336">
        <f t="shared" si="465"/>
        <v>0</v>
      </c>
      <c r="CL259" s="336">
        <f t="shared" si="466"/>
        <v>0</v>
      </c>
      <c r="CM259" s="336">
        <f t="shared" si="467"/>
        <v>0</v>
      </c>
      <c r="CN259" s="496"/>
      <c r="CO259" s="496"/>
      <c r="CP259" s="336"/>
      <c r="CQ259" s="336"/>
      <c r="CR259" s="336"/>
      <c r="CS259" s="336"/>
      <c r="CT259" s="336"/>
      <c r="CU259" s="336"/>
      <c r="CV259" s="336"/>
      <c r="CW259" s="336"/>
      <c r="CX259" s="336"/>
      <c r="CY259" s="336"/>
      <c r="CZ259" s="336"/>
      <c r="DA259" s="336"/>
      <c r="DB259" s="336"/>
      <c r="DC259" s="336"/>
      <c r="DD259" s="336"/>
      <c r="DE259" s="498"/>
      <c r="DF259" s="496"/>
      <c r="DG259" s="336">
        <f t="shared" si="437"/>
        <v>0</v>
      </c>
      <c r="DH259" s="336">
        <f t="shared" si="438"/>
        <v>0</v>
      </c>
      <c r="DI259" s="336">
        <f t="shared" si="439"/>
        <v>0</v>
      </c>
      <c r="DJ259" s="336">
        <f t="shared" si="440"/>
        <v>0</v>
      </c>
      <c r="DK259" s="336">
        <f t="shared" si="441"/>
        <v>0</v>
      </c>
      <c r="DL259" s="336">
        <f t="shared" si="442"/>
        <v>0</v>
      </c>
      <c r="DM259" s="336">
        <f t="shared" si="443"/>
        <v>0</v>
      </c>
      <c r="DN259" s="336">
        <f t="shared" si="444"/>
        <v>0</v>
      </c>
      <c r="DO259" s="336">
        <f t="shared" si="445"/>
        <v>0</v>
      </c>
      <c r="DP259" s="336">
        <f t="shared" si="446"/>
        <v>0</v>
      </c>
      <c r="DQ259" s="336">
        <f t="shared" si="447"/>
        <v>0</v>
      </c>
      <c r="DR259" s="336">
        <f t="shared" si="448"/>
        <v>0</v>
      </c>
      <c r="DS259" s="336">
        <f t="shared" si="449"/>
        <v>0</v>
      </c>
      <c r="DT259" s="336">
        <f t="shared" si="450"/>
        <v>0</v>
      </c>
      <c r="DU259" s="336">
        <f t="shared" si="451"/>
        <v>0</v>
      </c>
      <c r="DW259" s="166"/>
      <c r="DX259" s="166"/>
      <c r="DY259" s="166"/>
      <c r="DZ259" s="166"/>
      <c r="EA259" s="166"/>
      <c r="EB259" s="166"/>
      <c r="EC259" s="166"/>
      <c r="ED259" s="166"/>
      <c r="EE259" s="166"/>
      <c r="EF259" s="166"/>
      <c r="EG259" s="166"/>
      <c r="EH259" s="166"/>
      <c r="EI259" s="166"/>
      <c r="EJ259" s="166"/>
      <c r="EK259" s="166"/>
      <c r="EL259" s="166"/>
      <c r="EM259" s="166"/>
      <c r="EN259" s="166"/>
      <c r="EO259" s="166"/>
      <c r="EP259" s="166"/>
      <c r="EQ259" s="166"/>
      <c r="ER259" s="166"/>
      <c r="ES259" s="166"/>
      <c r="ET259" s="166"/>
      <c r="EU259" s="166"/>
      <c r="EV259" s="166"/>
      <c r="EW259" s="166"/>
      <c r="EX259" s="166"/>
    </row>
    <row r="260" spans="1:154" x14ac:dyDescent="0.25">
      <c r="A260" s="165">
        <f>'2.Data entry'!B258</f>
        <v>0</v>
      </c>
      <c r="B260" s="429" t="s">
        <v>202</v>
      </c>
      <c r="C260" s="165">
        <f>'2.Data entry'!E258</f>
        <v>0</v>
      </c>
      <c r="D260" s="304">
        <f t="shared" si="471"/>
        <v>0</v>
      </c>
      <c r="E260" s="305" t="str">
        <f>'2.Data entry'!G258</f>
        <v>-</v>
      </c>
      <c r="F260" s="305" t="str">
        <f>'2.Data entry'!H258</f>
        <v>-</v>
      </c>
      <c r="G260" s="305" t="str">
        <f>'2.Data entry'!I258</f>
        <v>-</v>
      </c>
      <c r="H260" s="306"/>
      <c r="I260" s="262"/>
      <c r="J260" s="476">
        <v>0.52121735999999996</v>
      </c>
      <c r="K260" s="476">
        <v>2.5581571000000001E-9</v>
      </c>
      <c r="L260" s="476">
        <v>43.960514000000003</v>
      </c>
      <c r="M260" s="476">
        <v>1.6879327E-8</v>
      </c>
      <c r="N260" s="476">
        <v>5.472471E-7</v>
      </c>
      <c r="O260" s="476">
        <v>1.162447E-5</v>
      </c>
      <c r="P260" s="476">
        <v>1.3491543999999999E-3</v>
      </c>
      <c r="Q260" s="476">
        <v>2.1466553E-4</v>
      </c>
      <c r="R260" s="476">
        <v>1.5419251000000001E-4</v>
      </c>
      <c r="S260" s="476">
        <v>6.8389977000000003E-4</v>
      </c>
      <c r="T260" s="476">
        <v>1.2843037999999999E-5</v>
      </c>
      <c r="U260" s="476">
        <v>4.3813054000000002E-4</v>
      </c>
      <c r="V260" s="476">
        <v>-4.2865628999999998E-5</v>
      </c>
      <c r="W260" s="476">
        <v>8.9509542999999995E-8</v>
      </c>
      <c r="X260" s="476">
        <v>6.6167264E-3</v>
      </c>
      <c r="Y260" s="166"/>
      <c r="Z260" s="262"/>
      <c r="AP260" s="166"/>
      <c r="AQ260" s="166"/>
      <c r="AR260" s="307"/>
      <c r="AS260" s="307"/>
      <c r="AT260" s="307"/>
      <c r="AU260" s="307"/>
      <c r="AV260" s="307"/>
      <c r="AW260" s="307"/>
      <c r="AX260" s="307"/>
      <c r="AY260" s="307"/>
      <c r="AZ260" s="307"/>
      <c r="BA260" s="307"/>
      <c r="BB260" s="307"/>
      <c r="BC260" s="307"/>
      <c r="BD260" s="307"/>
      <c r="BE260" s="307"/>
      <c r="BF260" s="307"/>
      <c r="BW260" s="456"/>
      <c r="BX260" s="29"/>
      <c r="BY260" s="336">
        <f t="shared" si="453"/>
        <v>0</v>
      </c>
      <c r="BZ260" s="336">
        <f t="shared" si="454"/>
        <v>0</v>
      </c>
      <c r="CA260" s="336">
        <f t="shared" si="455"/>
        <v>0</v>
      </c>
      <c r="CB260" s="336">
        <f t="shared" si="456"/>
        <v>0</v>
      </c>
      <c r="CC260" s="336">
        <f t="shared" si="457"/>
        <v>0</v>
      </c>
      <c r="CD260" s="336">
        <f t="shared" si="458"/>
        <v>0</v>
      </c>
      <c r="CE260" s="336">
        <f t="shared" si="459"/>
        <v>0</v>
      </c>
      <c r="CF260" s="336">
        <f t="shared" si="460"/>
        <v>0</v>
      </c>
      <c r="CG260" s="336">
        <f t="shared" si="461"/>
        <v>0</v>
      </c>
      <c r="CH260" s="336">
        <f t="shared" si="462"/>
        <v>0</v>
      </c>
      <c r="CI260" s="336">
        <f t="shared" si="463"/>
        <v>0</v>
      </c>
      <c r="CJ260" s="336">
        <f t="shared" si="464"/>
        <v>0</v>
      </c>
      <c r="CK260" s="336">
        <f t="shared" si="465"/>
        <v>0</v>
      </c>
      <c r="CL260" s="336">
        <f t="shared" si="466"/>
        <v>0</v>
      </c>
      <c r="CM260" s="336">
        <f t="shared" si="467"/>
        <v>0</v>
      </c>
      <c r="CN260" s="496"/>
      <c r="CO260" s="496"/>
      <c r="CP260" s="336"/>
      <c r="CQ260" s="336"/>
      <c r="CR260" s="336"/>
      <c r="CS260" s="336"/>
      <c r="CT260" s="336"/>
      <c r="CU260" s="336"/>
      <c r="CV260" s="336"/>
      <c r="CW260" s="336"/>
      <c r="CX260" s="336"/>
      <c r="CY260" s="336"/>
      <c r="CZ260" s="336"/>
      <c r="DA260" s="336"/>
      <c r="DB260" s="336"/>
      <c r="DC260" s="336"/>
      <c r="DD260" s="336"/>
      <c r="DE260" s="498"/>
      <c r="DF260" s="496"/>
      <c r="DG260" s="336">
        <f t="shared" si="437"/>
        <v>0</v>
      </c>
      <c r="DH260" s="336">
        <f t="shared" si="438"/>
        <v>0</v>
      </c>
      <c r="DI260" s="336">
        <f t="shared" si="439"/>
        <v>0</v>
      </c>
      <c r="DJ260" s="336">
        <f t="shared" si="440"/>
        <v>0</v>
      </c>
      <c r="DK260" s="336">
        <f t="shared" si="441"/>
        <v>0</v>
      </c>
      <c r="DL260" s="336">
        <f t="shared" si="442"/>
        <v>0</v>
      </c>
      <c r="DM260" s="336">
        <f t="shared" si="443"/>
        <v>0</v>
      </c>
      <c r="DN260" s="336">
        <f t="shared" si="444"/>
        <v>0</v>
      </c>
      <c r="DO260" s="336">
        <f t="shared" si="445"/>
        <v>0</v>
      </c>
      <c r="DP260" s="336">
        <f t="shared" si="446"/>
        <v>0</v>
      </c>
      <c r="DQ260" s="336">
        <f t="shared" si="447"/>
        <v>0</v>
      </c>
      <c r="DR260" s="336">
        <f t="shared" si="448"/>
        <v>0</v>
      </c>
      <c r="DS260" s="336">
        <f t="shared" si="449"/>
        <v>0</v>
      </c>
      <c r="DT260" s="336">
        <f t="shared" si="450"/>
        <v>0</v>
      </c>
      <c r="DU260" s="336">
        <f t="shared" si="451"/>
        <v>0</v>
      </c>
      <c r="DW260" s="166"/>
      <c r="DX260" s="166"/>
      <c r="DY260" s="166"/>
      <c r="DZ260" s="166"/>
      <c r="EA260" s="166"/>
      <c r="EB260" s="166"/>
      <c r="EC260" s="166"/>
      <c r="ED260" s="166"/>
      <c r="EE260" s="166"/>
      <c r="EF260" s="166"/>
      <c r="EG260" s="166"/>
      <c r="EH260" s="166"/>
      <c r="EI260" s="166"/>
      <c r="EJ260" s="166"/>
      <c r="EK260" s="166"/>
      <c r="EL260" s="166"/>
      <c r="EM260" s="166"/>
      <c r="EN260" s="166"/>
      <c r="EO260" s="166"/>
      <c r="EP260" s="166"/>
      <c r="EQ260" s="166"/>
      <c r="ER260" s="166"/>
      <c r="ES260" s="166"/>
      <c r="ET260" s="166"/>
      <c r="EU260" s="166"/>
      <c r="EV260" s="166"/>
      <c r="EW260" s="166"/>
      <c r="EX260" s="166"/>
    </row>
    <row r="261" spans="1:154" x14ac:dyDescent="0.25">
      <c r="A261" s="165">
        <f>'2.Data entry'!B259</f>
        <v>0</v>
      </c>
      <c r="B261" s="429" t="s">
        <v>317</v>
      </c>
      <c r="C261" s="165">
        <f>'2.Data entry'!E259</f>
        <v>0</v>
      </c>
      <c r="D261" s="304">
        <f t="shared" si="471"/>
        <v>0</v>
      </c>
      <c r="E261" s="305" t="str">
        <f>'2.Data entry'!G259</f>
        <v>-</v>
      </c>
      <c r="F261" s="305" t="str">
        <f>'2.Data entry'!H259</f>
        <v>-</v>
      </c>
      <c r="G261" s="305" t="str">
        <f>'2.Data entry'!I259</f>
        <v>-</v>
      </c>
      <c r="H261" s="306"/>
      <c r="I261" s="262"/>
      <c r="J261" s="476">
        <v>0.75475625999999996</v>
      </c>
      <c r="K261" s="476">
        <v>2.4280564000000001E-9</v>
      </c>
      <c r="L261" s="476">
        <v>110.90158</v>
      </c>
      <c r="M261" s="476">
        <v>2.1728455000000001E-8</v>
      </c>
      <c r="N261" s="476">
        <v>1.4912293999999999E-6</v>
      </c>
      <c r="O261" s="476">
        <v>1.2619893E-5</v>
      </c>
      <c r="P261" s="476">
        <v>3.1378965E-3</v>
      </c>
      <c r="Q261" s="476">
        <v>3.5909675999999999E-4</v>
      </c>
      <c r="R261" s="476">
        <v>1.5634093000000001E-4</v>
      </c>
      <c r="S261" s="476">
        <v>5.6367096000000002E-4</v>
      </c>
      <c r="T261" s="476">
        <v>1.208833E-5</v>
      </c>
      <c r="U261" s="476">
        <v>1.776049E-3</v>
      </c>
      <c r="V261" s="476">
        <v>1.6636014E-5</v>
      </c>
      <c r="W261" s="476">
        <v>1.7799163999999999E-8</v>
      </c>
      <c r="X261" s="476">
        <v>2.2263369000000002E-2</v>
      </c>
      <c r="Y261" s="166"/>
      <c r="Z261" s="262"/>
      <c r="AP261" s="166"/>
      <c r="AQ261" s="166"/>
      <c r="AR261" s="307"/>
      <c r="AS261" s="307"/>
      <c r="AT261" s="307"/>
      <c r="AU261" s="307"/>
      <c r="AV261" s="307"/>
      <c r="AW261" s="307"/>
      <c r="AX261" s="307"/>
      <c r="AY261" s="307"/>
      <c r="AZ261" s="307"/>
      <c r="BA261" s="307"/>
      <c r="BB261" s="307"/>
      <c r="BC261" s="307"/>
      <c r="BD261" s="307"/>
      <c r="BE261" s="307"/>
      <c r="BF261" s="307"/>
      <c r="BW261" s="456"/>
      <c r="BX261" s="29"/>
      <c r="BY261" s="336">
        <f t="shared" si="453"/>
        <v>0</v>
      </c>
      <c r="BZ261" s="336">
        <f t="shared" si="454"/>
        <v>0</v>
      </c>
      <c r="CA261" s="336">
        <f t="shared" si="455"/>
        <v>0</v>
      </c>
      <c r="CB261" s="336">
        <f t="shared" si="456"/>
        <v>0</v>
      </c>
      <c r="CC261" s="336">
        <f t="shared" si="457"/>
        <v>0</v>
      </c>
      <c r="CD261" s="336">
        <f t="shared" si="458"/>
        <v>0</v>
      </c>
      <c r="CE261" s="336">
        <f t="shared" si="459"/>
        <v>0</v>
      </c>
      <c r="CF261" s="336">
        <f t="shared" si="460"/>
        <v>0</v>
      </c>
      <c r="CG261" s="336">
        <f t="shared" si="461"/>
        <v>0</v>
      </c>
      <c r="CH261" s="336">
        <f t="shared" si="462"/>
        <v>0</v>
      </c>
      <c r="CI261" s="336">
        <f t="shared" si="463"/>
        <v>0</v>
      </c>
      <c r="CJ261" s="336">
        <f t="shared" si="464"/>
        <v>0</v>
      </c>
      <c r="CK261" s="336">
        <f t="shared" si="465"/>
        <v>0</v>
      </c>
      <c r="CL261" s="336">
        <f t="shared" si="466"/>
        <v>0</v>
      </c>
      <c r="CM261" s="336">
        <f t="shared" si="467"/>
        <v>0</v>
      </c>
      <c r="CN261" s="496"/>
      <c r="CO261" s="496"/>
      <c r="CP261" s="336"/>
      <c r="CQ261" s="336"/>
      <c r="CR261" s="336"/>
      <c r="CS261" s="336"/>
      <c r="CT261" s="336"/>
      <c r="CU261" s="336"/>
      <c r="CV261" s="336"/>
      <c r="CW261" s="336"/>
      <c r="CX261" s="336"/>
      <c r="CY261" s="336"/>
      <c r="CZ261" s="336"/>
      <c r="DA261" s="336"/>
      <c r="DB261" s="336"/>
      <c r="DC261" s="336"/>
      <c r="DD261" s="336"/>
      <c r="DE261" s="498"/>
      <c r="DF261" s="496"/>
      <c r="DG261" s="336">
        <f t="shared" si="437"/>
        <v>0</v>
      </c>
      <c r="DH261" s="336">
        <f t="shared" si="438"/>
        <v>0</v>
      </c>
      <c r="DI261" s="336">
        <f t="shared" si="439"/>
        <v>0</v>
      </c>
      <c r="DJ261" s="336">
        <f t="shared" si="440"/>
        <v>0</v>
      </c>
      <c r="DK261" s="336">
        <f t="shared" si="441"/>
        <v>0</v>
      </c>
      <c r="DL261" s="336">
        <f t="shared" si="442"/>
        <v>0</v>
      </c>
      <c r="DM261" s="336">
        <f t="shared" si="443"/>
        <v>0</v>
      </c>
      <c r="DN261" s="336">
        <f t="shared" si="444"/>
        <v>0</v>
      </c>
      <c r="DO261" s="336">
        <f t="shared" si="445"/>
        <v>0</v>
      </c>
      <c r="DP261" s="336">
        <f t="shared" si="446"/>
        <v>0</v>
      </c>
      <c r="DQ261" s="336">
        <f t="shared" si="447"/>
        <v>0</v>
      </c>
      <c r="DR261" s="336">
        <f t="shared" si="448"/>
        <v>0</v>
      </c>
      <c r="DS261" s="336">
        <f t="shared" si="449"/>
        <v>0</v>
      </c>
      <c r="DT261" s="336">
        <f t="shared" si="450"/>
        <v>0</v>
      </c>
      <c r="DU261" s="336">
        <f t="shared" si="451"/>
        <v>0</v>
      </c>
      <c r="DW261" s="166"/>
      <c r="DX261" s="166"/>
      <c r="DY261" s="166"/>
      <c r="DZ261" s="166"/>
      <c r="EA261" s="166"/>
      <c r="EB261" s="166"/>
      <c r="EC261" s="166"/>
      <c r="ED261" s="166"/>
      <c r="EE261" s="166"/>
      <c r="EF261" s="166"/>
      <c r="EG261" s="166"/>
      <c r="EH261" s="166"/>
      <c r="EI261" s="166"/>
      <c r="EJ261" s="166"/>
      <c r="EK261" s="166"/>
      <c r="EL261" s="166"/>
      <c r="EM261" s="166"/>
      <c r="EN261" s="166"/>
      <c r="EO261" s="166"/>
      <c r="EP261" s="166"/>
      <c r="EQ261" s="166"/>
      <c r="ER261" s="166"/>
      <c r="ES261" s="166"/>
      <c r="ET261" s="166"/>
      <c r="EU261" s="166"/>
      <c r="EV261" s="166"/>
      <c r="EW261" s="166"/>
      <c r="EX261" s="166"/>
    </row>
    <row r="262" spans="1:154" x14ac:dyDescent="0.25">
      <c r="A262" s="165">
        <f>'2.Data entry'!B260</f>
        <v>0</v>
      </c>
      <c r="B262" s="429" t="s">
        <v>354</v>
      </c>
      <c r="C262" s="165">
        <f>'2.Data entry'!E260</f>
        <v>0</v>
      </c>
      <c r="D262" s="304">
        <f t="shared" si="471"/>
        <v>0</v>
      </c>
      <c r="E262" s="305" t="str">
        <f>'2.Data entry'!G260</f>
        <v>-</v>
      </c>
      <c r="F262" s="305" t="str">
        <f>'2.Data entry'!H260</f>
        <v>-</v>
      </c>
      <c r="G262" s="305" t="str">
        <f>'2.Data entry'!I260</f>
        <v>-</v>
      </c>
      <c r="H262" s="306"/>
      <c r="I262" s="262"/>
      <c r="J262" s="476">
        <v>0.77252096000000003</v>
      </c>
      <c r="K262" s="476">
        <v>2.4745276000000002E-9</v>
      </c>
      <c r="L262" s="476">
        <v>111.24009</v>
      </c>
      <c r="M262" s="476">
        <v>2.2384929999999999E-8</v>
      </c>
      <c r="N262" s="476">
        <v>1.4926119000000001E-6</v>
      </c>
      <c r="O262" s="476">
        <v>1.2956714000000001E-5</v>
      </c>
      <c r="P262" s="476">
        <v>3.1290173000000001E-3</v>
      </c>
      <c r="Q262" s="476">
        <v>3.6229637E-4</v>
      </c>
      <c r="R262" s="476">
        <v>1.6077621000000001E-4</v>
      </c>
      <c r="S262" s="476">
        <v>5.8628478999999995E-4</v>
      </c>
      <c r="T262" s="476">
        <v>1.2698621E-5</v>
      </c>
      <c r="U262" s="476">
        <v>1.7614008E-3</v>
      </c>
      <c r="V262" s="476">
        <v>1.3155042E-5</v>
      </c>
      <c r="W262" s="476">
        <v>2.3639026999999999E-8</v>
      </c>
      <c r="X262" s="476">
        <v>2.2169701999999999E-2</v>
      </c>
      <c r="Y262" s="166"/>
      <c r="Z262" s="262"/>
      <c r="AP262" s="166"/>
      <c r="AQ262" s="166"/>
      <c r="AR262" s="307"/>
      <c r="AS262" s="307"/>
      <c r="AT262" s="307"/>
      <c r="AU262" s="307"/>
      <c r="AV262" s="307"/>
      <c r="AW262" s="307"/>
      <c r="AX262" s="307"/>
      <c r="AY262" s="307"/>
      <c r="AZ262" s="307"/>
      <c r="BA262" s="307"/>
      <c r="BB262" s="307"/>
      <c r="BC262" s="307"/>
      <c r="BD262" s="307"/>
      <c r="BE262" s="307"/>
      <c r="BF262" s="307"/>
      <c r="BW262" s="456"/>
      <c r="BX262" s="29"/>
      <c r="BY262" s="336">
        <f t="shared" si="453"/>
        <v>0</v>
      </c>
      <c r="BZ262" s="336">
        <f t="shared" si="454"/>
        <v>0</v>
      </c>
      <c r="CA262" s="336">
        <f t="shared" si="455"/>
        <v>0</v>
      </c>
      <c r="CB262" s="336">
        <f t="shared" si="456"/>
        <v>0</v>
      </c>
      <c r="CC262" s="336">
        <f t="shared" si="457"/>
        <v>0</v>
      </c>
      <c r="CD262" s="336">
        <f t="shared" si="458"/>
        <v>0</v>
      </c>
      <c r="CE262" s="336">
        <f t="shared" si="459"/>
        <v>0</v>
      </c>
      <c r="CF262" s="336">
        <f t="shared" si="460"/>
        <v>0</v>
      </c>
      <c r="CG262" s="336">
        <f t="shared" si="461"/>
        <v>0</v>
      </c>
      <c r="CH262" s="336">
        <f t="shared" si="462"/>
        <v>0</v>
      </c>
      <c r="CI262" s="336">
        <f t="shared" si="463"/>
        <v>0</v>
      </c>
      <c r="CJ262" s="336">
        <f t="shared" si="464"/>
        <v>0</v>
      </c>
      <c r="CK262" s="336">
        <f t="shared" si="465"/>
        <v>0</v>
      </c>
      <c r="CL262" s="336">
        <f t="shared" si="466"/>
        <v>0</v>
      </c>
      <c r="CM262" s="336">
        <f t="shared" si="467"/>
        <v>0</v>
      </c>
      <c r="CN262" s="496"/>
      <c r="CO262" s="496"/>
      <c r="CP262" s="336"/>
      <c r="CQ262" s="336"/>
      <c r="CR262" s="336"/>
      <c r="CS262" s="336"/>
      <c r="CT262" s="336"/>
      <c r="CU262" s="336"/>
      <c r="CV262" s="336"/>
      <c r="CW262" s="336"/>
      <c r="CX262" s="336"/>
      <c r="CY262" s="336"/>
      <c r="CZ262" s="336"/>
      <c r="DA262" s="336"/>
      <c r="DB262" s="336"/>
      <c r="DC262" s="336"/>
      <c r="DD262" s="336"/>
      <c r="DE262" s="498"/>
      <c r="DF262" s="496"/>
      <c r="DG262" s="336">
        <f t="shared" si="437"/>
        <v>0</v>
      </c>
      <c r="DH262" s="336">
        <f t="shared" si="438"/>
        <v>0</v>
      </c>
      <c r="DI262" s="336">
        <f t="shared" si="439"/>
        <v>0</v>
      </c>
      <c r="DJ262" s="336">
        <f t="shared" si="440"/>
        <v>0</v>
      </c>
      <c r="DK262" s="336">
        <f t="shared" si="441"/>
        <v>0</v>
      </c>
      <c r="DL262" s="336">
        <f t="shared" si="442"/>
        <v>0</v>
      </c>
      <c r="DM262" s="336">
        <f t="shared" si="443"/>
        <v>0</v>
      </c>
      <c r="DN262" s="336">
        <f t="shared" si="444"/>
        <v>0</v>
      </c>
      <c r="DO262" s="336">
        <f t="shared" si="445"/>
        <v>0</v>
      </c>
      <c r="DP262" s="336">
        <f t="shared" si="446"/>
        <v>0</v>
      </c>
      <c r="DQ262" s="336">
        <f t="shared" si="447"/>
        <v>0</v>
      </c>
      <c r="DR262" s="336">
        <f t="shared" si="448"/>
        <v>0</v>
      </c>
      <c r="DS262" s="336">
        <f t="shared" si="449"/>
        <v>0</v>
      </c>
      <c r="DT262" s="336">
        <f t="shared" si="450"/>
        <v>0</v>
      </c>
      <c r="DU262" s="336">
        <f t="shared" si="451"/>
        <v>0</v>
      </c>
      <c r="DW262" s="166"/>
      <c r="DX262" s="166"/>
      <c r="DY262" s="166"/>
      <c r="DZ262" s="166"/>
      <c r="EA262" s="166"/>
      <c r="EB262" s="166"/>
      <c r="EC262" s="166"/>
      <c r="ED262" s="166"/>
      <c r="EE262" s="166"/>
      <c r="EF262" s="166"/>
      <c r="EG262" s="166"/>
      <c r="EH262" s="166"/>
      <c r="EI262" s="166"/>
      <c r="EJ262" s="166"/>
      <c r="EK262" s="166"/>
      <c r="EL262" s="166"/>
      <c r="EM262" s="166"/>
      <c r="EN262" s="166"/>
      <c r="EO262" s="166"/>
      <c r="EP262" s="166"/>
      <c r="EQ262" s="166"/>
      <c r="ER262" s="166"/>
      <c r="ES262" s="166"/>
      <c r="ET262" s="166"/>
      <c r="EU262" s="166"/>
      <c r="EV262" s="166"/>
      <c r="EW262" s="166"/>
      <c r="EX262" s="166"/>
    </row>
    <row r="263" spans="1:154" x14ac:dyDescent="0.25">
      <c r="A263" s="165">
        <f>'2.Data entry'!B261</f>
        <v>0</v>
      </c>
      <c r="B263" s="429" t="s">
        <v>204</v>
      </c>
      <c r="C263" s="165">
        <f>'2.Data entry'!E261</f>
        <v>0</v>
      </c>
      <c r="D263" s="304">
        <f t="shared" si="471"/>
        <v>0</v>
      </c>
      <c r="E263" s="305" t="str">
        <f>'2.Data entry'!G261</f>
        <v>-</v>
      </c>
      <c r="F263" s="305" t="str">
        <f>'2.Data entry'!H261</f>
        <v>-</v>
      </c>
      <c r="G263" s="305" t="str">
        <f>'2.Data entry'!I261</f>
        <v>-</v>
      </c>
      <c r="H263" s="306"/>
      <c r="I263" s="262"/>
      <c r="J263" s="476">
        <v>0.71845236000000001</v>
      </c>
      <c r="K263" s="476">
        <v>2.5936035000000001E-9</v>
      </c>
      <c r="L263" s="476">
        <v>88.240320999999994</v>
      </c>
      <c r="M263" s="476">
        <v>2.1716157000000001E-8</v>
      </c>
      <c r="N263" s="476">
        <v>1.1629248000000001E-6</v>
      </c>
      <c r="O263" s="476">
        <v>1.3138306000000001E-5</v>
      </c>
      <c r="P263" s="476">
        <v>2.4861500999999999E-3</v>
      </c>
      <c r="Q263" s="476">
        <v>3.1656914999999999E-4</v>
      </c>
      <c r="R263" s="476">
        <v>1.6702032999999999E-4</v>
      </c>
      <c r="S263" s="476">
        <v>6.6424017000000005E-4</v>
      </c>
      <c r="T263" s="476">
        <v>1.3927062E-5</v>
      </c>
      <c r="U263" s="476">
        <v>1.2679220999999999E-3</v>
      </c>
      <c r="V263" s="476">
        <v>-1.3256913000000001E-5</v>
      </c>
      <c r="W263" s="476">
        <v>5.8065742000000002E-8</v>
      </c>
      <c r="X263" s="476">
        <v>1.6521111000000002E-2</v>
      </c>
      <c r="Y263" s="166"/>
      <c r="Z263" s="262"/>
      <c r="AP263" s="166"/>
      <c r="AQ263" s="166"/>
      <c r="AR263" s="307"/>
      <c r="AS263" s="307"/>
      <c r="AT263" s="307"/>
      <c r="AU263" s="307"/>
      <c r="AV263" s="307"/>
      <c r="AW263" s="307"/>
      <c r="AX263" s="307"/>
      <c r="AY263" s="307"/>
      <c r="AZ263" s="307"/>
      <c r="BA263" s="307"/>
      <c r="BB263" s="307"/>
      <c r="BC263" s="307"/>
      <c r="BD263" s="307"/>
      <c r="BE263" s="307"/>
      <c r="BF263" s="307"/>
      <c r="BW263" s="456"/>
      <c r="BX263" s="29"/>
      <c r="BY263" s="336">
        <f t="shared" si="453"/>
        <v>0</v>
      </c>
      <c r="BZ263" s="336">
        <f t="shared" si="454"/>
        <v>0</v>
      </c>
      <c r="CA263" s="336">
        <f t="shared" si="455"/>
        <v>0</v>
      </c>
      <c r="CB263" s="336">
        <f t="shared" si="456"/>
        <v>0</v>
      </c>
      <c r="CC263" s="336">
        <f t="shared" si="457"/>
        <v>0</v>
      </c>
      <c r="CD263" s="336">
        <f t="shared" si="458"/>
        <v>0</v>
      </c>
      <c r="CE263" s="336">
        <f t="shared" si="459"/>
        <v>0</v>
      </c>
      <c r="CF263" s="336">
        <f t="shared" si="460"/>
        <v>0</v>
      </c>
      <c r="CG263" s="336">
        <f t="shared" si="461"/>
        <v>0</v>
      </c>
      <c r="CH263" s="336">
        <f t="shared" si="462"/>
        <v>0</v>
      </c>
      <c r="CI263" s="336">
        <f t="shared" si="463"/>
        <v>0</v>
      </c>
      <c r="CJ263" s="336">
        <f t="shared" si="464"/>
        <v>0</v>
      </c>
      <c r="CK263" s="336">
        <f t="shared" si="465"/>
        <v>0</v>
      </c>
      <c r="CL263" s="336">
        <f t="shared" si="466"/>
        <v>0</v>
      </c>
      <c r="CM263" s="336">
        <f t="shared" si="467"/>
        <v>0</v>
      </c>
      <c r="CN263" s="496"/>
      <c r="CO263" s="496"/>
      <c r="CP263" s="336"/>
      <c r="CQ263" s="336"/>
      <c r="CR263" s="336"/>
      <c r="CS263" s="336"/>
      <c r="CT263" s="336"/>
      <c r="CU263" s="336"/>
      <c r="CV263" s="336"/>
      <c r="CW263" s="336"/>
      <c r="CX263" s="336"/>
      <c r="CY263" s="336"/>
      <c r="CZ263" s="336"/>
      <c r="DA263" s="336"/>
      <c r="DB263" s="336"/>
      <c r="DC263" s="336"/>
      <c r="DD263" s="336"/>
      <c r="DE263" s="498"/>
      <c r="DF263" s="496"/>
      <c r="DG263" s="336">
        <f t="shared" si="437"/>
        <v>0</v>
      </c>
      <c r="DH263" s="336">
        <f t="shared" si="438"/>
        <v>0</v>
      </c>
      <c r="DI263" s="336">
        <f t="shared" si="439"/>
        <v>0</v>
      </c>
      <c r="DJ263" s="336">
        <f t="shared" si="440"/>
        <v>0</v>
      </c>
      <c r="DK263" s="336">
        <f t="shared" si="441"/>
        <v>0</v>
      </c>
      <c r="DL263" s="336">
        <f t="shared" si="442"/>
        <v>0</v>
      </c>
      <c r="DM263" s="336">
        <f t="shared" si="443"/>
        <v>0</v>
      </c>
      <c r="DN263" s="336">
        <f t="shared" si="444"/>
        <v>0</v>
      </c>
      <c r="DO263" s="336">
        <f t="shared" si="445"/>
        <v>0</v>
      </c>
      <c r="DP263" s="336">
        <f t="shared" si="446"/>
        <v>0</v>
      </c>
      <c r="DQ263" s="336">
        <f t="shared" si="447"/>
        <v>0</v>
      </c>
      <c r="DR263" s="336">
        <f t="shared" si="448"/>
        <v>0</v>
      </c>
      <c r="DS263" s="336">
        <f t="shared" si="449"/>
        <v>0</v>
      </c>
      <c r="DT263" s="336">
        <f t="shared" si="450"/>
        <v>0</v>
      </c>
      <c r="DU263" s="336">
        <f t="shared" si="451"/>
        <v>0</v>
      </c>
      <c r="DW263" s="166"/>
      <c r="DX263" s="166"/>
      <c r="DY263" s="166"/>
      <c r="DZ263" s="166"/>
      <c r="EA263" s="166"/>
      <c r="EB263" s="166"/>
      <c r="EC263" s="166"/>
      <c r="ED263" s="166"/>
      <c r="EE263" s="166"/>
      <c r="EF263" s="166"/>
      <c r="EG263" s="166"/>
      <c r="EH263" s="166"/>
      <c r="EI263" s="166"/>
      <c r="EJ263" s="166"/>
      <c r="EK263" s="166"/>
      <c r="EL263" s="166"/>
      <c r="EM263" s="166"/>
      <c r="EN263" s="166"/>
      <c r="EO263" s="166"/>
      <c r="EP263" s="166"/>
      <c r="EQ263" s="166"/>
      <c r="ER263" s="166"/>
      <c r="ES263" s="166"/>
      <c r="ET263" s="166"/>
      <c r="EU263" s="166"/>
      <c r="EV263" s="166"/>
      <c r="EW263" s="166"/>
      <c r="EX263" s="166"/>
    </row>
    <row r="264" spans="1:154" x14ac:dyDescent="0.25">
      <c r="A264" s="165">
        <f>'2.Data entry'!B262</f>
        <v>0</v>
      </c>
      <c r="B264" s="303" t="str">
        <f>'2.Data entry'!C262</f>
        <v>Other (please, specify in Notes)</v>
      </c>
      <c r="C264" s="165" t="str">
        <f>'2.Data entry'!E262</f>
        <v>kg</v>
      </c>
      <c r="D264" s="304">
        <f>'2.Data entry'!F262</f>
        <v>0</v>
      </c>
      <c r="E264" s="305" t="str">
        <f>'2.Data entry'!G262</f>
        <v>-</v>
      </c>
      <c r="F264" s="305" t="str">
        <f>'2.Data entry'!H262</f>
        <v>-</v>
      </c>
      <c r="G264" s="305" t="str">
        <f>'2.Data entry'!I262</f>
        <v>-</v>
      </c>
      <c r="H264" s="306"/>
      <c r="I264" s="262"/>
      <c r="J264" s="288"/>
      <c r="K264" s="288"/>
      <c r="L264" s="288"/>
      <c r="M264" s="288"/>
      <c r="N264" s="288"/>
      <c r="O264" s="288"/>
      <c r="P264" s="288"/>
      <c r="Q264" s="288"/>
      <c r="R264" s="288"/>
      <c r="S264" s="288"/>
      <c r="T264" s="288"/>
      <c r="U264" s="288"/>
      <c r="V264" s="288"/>
      <c r="W264" s="288"/>
      <c r="X264" s="288"/>
      <c r="Y264" s="166"/>
      <c r="Z264" s="262"/>
      <c r="AP264" s="166"/>
      <c r="AQ264" s="166"/>
      <c r="AR264" s="307"/>
      <c r="AS264" s="307"/>
      <c r="AT264" s="307"/>
      <c r="AU264" s="307"/>
      <c r="AV264" s="307"/>
      <c r="AW264" s="307"/>
      <c r="AX264" s="307"/>
      <c r="AY264" s="307"/>
      <c r="AZ264" s="307"/>
      <c r="BA264" s="307"/>
      <c r="BB264" s="307"/>
      <c r="BC264" s="307"/>
      <c r="BD264" s="307"/>
      <c r="BE264" s="307"/>
      <c r="BF264" s="307"/>
      <c r="BW264" s="456"/>
      <c r="BX264" s="29"/>
      <c r="BY264" s="336">
        <f t="shared" si="453"/>
        <v>0</v>
      </c>
      <c r="BZ264" s="336">
        <f t="shared" si="454"/>
        <v>0</v>
      </c>
      <c r="CA264" s="336">
        <f t="shared" si="455"/>
        <v>0</v>
      </c>
      <c r="CB264" s="336">
        <f t="shared" si="456"/>
        <v>0</v>
      </c>
      <c r="CC264" s="336">
        <f t="shared" si="457"/>
        <v>0</v>
      </c>
      <c r="CD264" s="336">
        <f t="shared" si="458"/>
        <v>0</v>
      </c>
      <c r="CE264" s="336">
        <f t="shared" si="459"/>
        <v>0</v>
      </c>
      <c r="CF264" s="336">
        <f t="shared" si="460"/>
        <v>0</v>
      </c>
      <c r="CG264" s="336">
        <f t="shared" si="461"/>
        <v>0</v>
      </c>
      <c r="CH264" s="336">
        <f t="shared" si="462"/>
        <v>0</v>
      </c>
      <c r="CI264" s="336">
        <f t="shared" si="463"/>
        <v>0</v>
      </c>
      <c r="CJ264" s="336">
        <f t="shared" si="464"/>
        <v>0</v>
      </c>
      <c r="CK264" s="336">
        <f t="shared" si="465"/>
        <v>0</v>
      </c>
      <c r="CL264" s="336">
        <f t="shared" si="466"/>
        <v>0</v>
      </c>
      <c r="CM264" s="336">
        <f t="shared" si="467"/>
        <v>0</v>
      </c>
      <c r="CN264" s="496"/>
      <c r="CO264" s="496"/>
      <c r="CP264" s="336"/>
      <c r="CQ264" s="336"/>
      <c r="CR264" s="336"/>
      <c r="CS264" s="336"/>
      <c r="CT264" s="336"/>
      <c r="CU264" s="336"/>
      <c r="CV264" s="336"/>
      <c r="CW264" s="336"/>
      <c r="CX264" s="336"/>
      <c r="CY264" s="336"/>
      <c r="CZ264" s="336"/>
      <c r="DA264" s="336"/>
      <c r="DB264" s="336"/>
      <c r="DC264" s="336"/>
      <c r="DD264" s="336"/>
      <c r="DE264" s="498"/>
      <c r="DF264" s="496"/>
      <c r="DG264" s="336">
        <f t="shared" si="437"/>
        <v>0</v>
      </c>
      <c r="DH264" s="336">
        <f t="shared" si="438"/>
        <v>0</v>
      </c>
      <c r="DI264" s="336">
        <f t="shared" si="439"/>
        <v>0</v>
      </c>
      <c r="DJ264" s="336">
        <f t="shared" si="440"/>
        <v>0</v>
      </c>
      <c r="DK264" s="336">
        <f t="shared" si="441"/>
        <v>0</v>
      </c>
      <c r="DL264" s="336">
        <f t="shared" si="442"/>
        <v>0</v>
      </c>
      <c r="DM264" s="336">
        <f t="shared" si="443"/>
        <v>0</v>
      </c>
      <c r="DN264" s="336">
        <f t="shared" si="444"/>
        <v>0</v>
      </c>
      <c r="DO264" s="336">
        <f t="shared" si="445"/>
        <v>0</v>
      </c>
      <c r="DP264" s="336">
        <f t="shared" si="446"/>
        <v>0</v>
      </c>
      <c r="DQ264" s="336">
        <f t="shared" si="447"/>
        <v>0</v>
      </c>
      <c r="DR264" s="336">
        <f t="shared" si="448"/>
        <v>0</v>
      </c>
      <c r="DS264" s="336">
        <f t="shared" si="449"/>
        <v>0</v>
      </c>
      <c r="DT264" s="336">
        <f t="shared" si="450"/>
        <v>0</v>
      </c>
      <c r="DU264" s="336">
        <f t="shared" si="451"/>
        <v>0</v>
      </c>
      <c r="DW264" s="166"/>
      <c r="DX264" s="166"/>
      <c r="DY264" s="166"/>
      <c r="DZ264" s="166"/>
      <c r="EA264" s="166"/>
      <c r="EB264" s="166"/>
      <c r="EC264" s="166"/>
      <c r="ED264" s="166"/>
      <c r="EE264" s="166"/>
      <c r="EF264" s="166"/>
      <c r="EG264" s="166"/>
      <c r="EH264" s="166"/>
      <c r="EI264" s="166"/>
      <c r="EJ264" s="166"/>
      <c r="EK264" s="166"/>
      <c r="EL264" s="166"/>
      <c r="EM264" s="166"/>
      <c r="EN264" s="166"/>
      <c r="EO264" s="166"/>
      <c r="EP264" s="166"/>
      <c r="EQ264" s="166"/>
      <c r="ER264" s="166"/>
      <c r="ES264" s="166"/>
      <c r="ET264" s="166"/>
      <c r="EU264" s="166"/>
      <c r="EV264" s="166"/>
      <c r="EW264" s="166"/>
      <c r="EX264" s="166"/>
    </row>
    <row r="265" spans="1:154" x14ac:dyDescent="0.25">
      <c r="A265" s="165">
        <f>'2.Data entry'!B263</f>
        <v>0</v>
      </c>
      <c r="B265" s="303">
        <f>'2.Data entry'!C263</f>
        <v>0</v>
      </c>
      <c r="C265" s="165"/>
      <c r="D265" s="304"/>
      <c r="E265" s="305"/>
      <c r="F265" s="305"/>
      <c r="G265" s="305"/>
      <c r="H265" s="306"/>
      <c r="I265" s="262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262"/>
      <c r="AP265" s="166"/>
      <c r="AQ265" s="166"/>
      <c r="AR265" s="307"/>
      <c r="AS265" s="307"/>
      <c r="AT265" s="307"/>
      <c r="AU265" s="307"/>
      <c r="AV265" s="307"/>
      <c r="AW265" s="307"/>
      <c r="AX265" s="307"/>
      <c r="AY265" s="307"/>
      <c r="AZ265" s="307"/>
      <c r="BA265" s="307"/>
      <c r="BB265" s="307"/>
      <c r="BC265" s="307"/>
      <c r="BD265" s="307"/>
      <c r="BE265" s="307"/>
      <c r="BF265" s="307"/>
      <c r="BW265" s="456"/>
      <c r="BX265" s="29"/>
      <c r="BY265" s="336">
        <f t="shared" si="453"/>
        <v>0</v>
      </c>
      <c r="BZ265" s="336">
        <f t="shared" si="454"/>
        <v>0</v>
      </c>
      <c r="CA265" s="336">
        <f t="shared" si="455"/>
        <v>0</v>
      </c>
      <c r="CB265" s="336">
        <f t="shared" si="456"/>
        <v>0</v>
      </c>
      <c r="CC265" s="336">
        <f t="shared" si="457"/>
        <v>0</v>
      </c>
      <c r="CD265" s="336">
        <f t="shared" si="458"/>
        <v>0</v>
      </c>
      <c r="CE265" s="336">
        <f t="shared" si="459"/>
        <v>0</v>
      </c>
      <c r="CF265" s="336">
        <f t="shared" si="460"/>
        <v>0</v>
      </c>
      <c r="CG265" s="336">
        <f t="shared" si="461"/>
        <v>0</v>
      </c>
      <c r="CH265" s="336">
        <f t="shared" si="462"/>
        <v>0</v>
      </c>
      <c r="CI265" s="336">
        <f t="shared" si="463"/>
        <v>0</v>
      </c>
      <c r="CJ265" s="336">
        <f t="shared" si="464"/>
        <v>0</v>
      </c>
      <c r="CK265" s="336">
        <f t="shared" si="465"/>
        <v>0</v>
      </c>
      <c r="CL265" s="336">
        <f t="shared" si="466"/>
        <v>0</v>
      </c>
      <c r="CM265" s="336">
        <f t="shared" si="467"/>
        <v>0</v>
      </c>
      <c r="CN265" s="496"/>
      <c r="CO265" s="496"/>
      <c r="CP265" s="336"/>
      <c r="CQ265" s="336"/>
      <c r="CR265" s="336"/>
      <c r="CS265" s="336"/>
      <c r="CT265" s="336"/>
      <c r="CU265" s="336"/>
      <c r="CV265" s="336"/>
      <c r="CW265" s="336"/>
      <c r="CX265" s="336"/>
      <c r="CY265" s="336"/>
      <c r="CZ265" s="336"/>
      <c r="DA265" s="336"/>
      <c r="DB265" s="336"/>
      <c r="DC265" s="336"/>
      <c r="DD265" s="336"/>
      <c r="DE265" s="498"/>
      <c r="DF265" s="496"/>
      <c r="DG265" s="336">
        <f t="shared" si="437"/>
        <v>0</v>
      </c>
      <c r="DH265" s="336">
        <f t="shared" si="438"/>
        <v>0</v>
      </c>
      <c r="DI265" s="336">
        <f t="shared" si="439"/>
        <v>0</v>
      </c>
      <c r="DJ265" s="336">
        <f t="shared" si="440"/>
        <v>0</v>
      </c>
      <c r="DK265" s="336">
        <f t="shared" si="441"/>
        <v>0</v>
      </c>
      <c r="DL265" s="336">
        <f t="shared" si="442"/>
        <v>0</v>
      </c>
      <c r="DM265" s="336">
        <f t="shared" si="443"/>
        <v>0</v>
      </c>
      <c r="DN265" s="336">
        <f t="shared" si="444"/>
        <v>0</v>
      </c>
      <c r="DO265" s="336">
        <f t="shared" si="445"/>
        <v>0</v>
      </c>
      <c r="DP265" s="336">
        <f t="shared" si="446"/>
        <v>0</v>
      </c>
      <c r="DQ265" s="336">
        <f t="shared" si="447"/>
        <v>0</v>
      </c>
      <c r="DR265" s="336">
        <f t="shared" si="448"/>
        <v>0</v>
      </c>
      <c r="DS265" s="336">
        <f t="shared" si="449"/>
        <v>0</v>
      </c>
      <c r="DT265" s="336">
        <f t="shared" si="450"/>
        <v>0</v>
      </c>
      <c r="DU265" s="336">
        <f t="shared" si="451"/>
        <v>0</v>
      </c>
      <c r="DW265" s="166"/>
      <c r="DX265" s="166"/>
      <c r="DY265" s="166"/>
      <c r="DZ265" s="166"/>
      <c r="EA265" s="166"/>
      <c r="EB265" s="166"/>
      <c r="EC265" s="166"/>
      <c r="ED265" s="166"/>
      <c r="EE265" s="166"/>
      <c r="EF265" s="166"/>
      <c r="EG265" s="166"/>
      <c r="EH265" s="166"/>
      <c r="EI265" s="166"/>
      <c r="EJ265" s="166"/>
      <c r="EK265" s="166"/>
      <c r="EL265" s="166"/>
      <c r="EM265" s="166"/>
      <c r="EN265" s="166"/>
      <c r="EO265" s="166"/>
      <c r="EP265" s="166"/>
      <c r="EQ265" s="166"/>
      <c r="ER265" s="166"/>
      <c r="ES265" s="166"/>
      <c r="ET265" s="166"/>
      <c r="EU265" s="166"/>
      <c r="EV265" s="166"/>
      <c r="EW265" s="166"/>
      <c r="EX265" s="166"/>
    </row>
    <row r="266" spans="1:154" x14ac:dyDescent="0.25">
      <c r="A266" s="165">
        <f>'2.Data entry'!B264</f>
        <v>0</v>
      </c>
      <c r="B266" s="303">
        <f>'2.Data entry'!C264</f>
        <v>0</v>
      </c>
      <c r="C266" s="165"/>
      <c r="D266" s="304"/>
      <c r="E266" s="305"/>
      <c r="F266" s="305"/>
      <c r="G266" s="305"/>
      <c r="H266" s="306"/>
      <c r="I266" s="262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262"/>
      <c r="AP266" s="166"/>
      <c r="AQ266" s="166"/>
      <c r="AR266" s="307"/>
      <c r="AS266" s="307"/>
      <c r="AT266" s="307"/>
      <c r="AU266" s="307"/>
      <c r="AV266" s="307"/>
      <c r="AW266" s="307"/>
      <c r="AX266" s="307"/>
      <c r="AY266" s="307"/>
      <c r="AZ266" s="307"/>
      <c r="BA266" s="307"/>
      <c r="BB266" s="307"/>
      <c r="BC266" s="307"/>
      <c r="BD266" s="307"/>
      <c r="BE266" s="307"/>
      <c r="BF266" s="307"/>
      <c r="BW266" s="456"/>
      <c r="BX266" s="29"/>
      <c r="BY266" s="336">
        <f t="shared" si="453"/>
        <v>0</v>
      </c>
      <c r="BZ266" s="336">
        <f t="shared" si="454"/>
        <v>0</v>
      </c>
      <c r="CA266" s="336">
        <f t="shared" si="455"/>
        <v>0</v>
      </c>
      <c r="CB266" s="336">
        <f t="shared" si="456"/>
        <v>0</v>
      </c>
      <c r="CC266" s="336">
        <f t="shared" si="457"/>
        <v>0</v>
      </c>
      <c r="CD266" s="336">
        <f t="shared" si="458"/>
        <v>0</v>
      </c>
      <c r="CE266" s="336">
        <f t="shared" si="459"/>
        <v>0</v>
      </c>
      <c r="CF266" s="336">
        <f t="shared" si="460"/>
        <v>0</v>
      </c>
      <c r="CG266" s="336">
        <f t="shared" si="461"/>
        <v>0</v>
      </c>
      <c r="CH266" s="336">
        <f t="shared" si="462"/>
        <v>0</v>
      </c>
      <c r="CI266" s="336">
        <f t="shared" si="463"/>
        <v>0</v>
      </c>
      <c r="CJ266" s="336">
        <f t="shared" si="464"/>
        <v>0</v>
      </c>
      <c r="CK266" s="336">
        <f t="shared" si="465"/>
        <v>0</v>
      </c>
      <c r="CL266" s="336">
        <f t="shared" si="466"/>
        <v>0</v>
      </c>
      <c r="CM266" s="336">
        <f t="shared" si="467"/>
        <v>0</v>
      </c>
      <c r="CN266" s="496"/>
      <c r="CO266" s="496"/>
      <c r="CP266" s="336"/>
      <c r="CQ266" s="336"/>
      <c r="CR266" s="336"/>
      <c r="CS266" s="336"/>
      <c r="CT266" s="336"/>
      <c r="CU266" s="336"/>
      <c r="CV266" s="336"/>
      <c r="CW266" s="336"/>
      <c r="CX266" s="336"/>
      <c r="CY266" s="336"/>
      <c r="CZ266" s="336"/>
      <c r="DA266" s="336"/>
      <c r="DB266" s="336"/>
      <c r="DC266" s="336"/>
      <c r="DD266" s="336"/>
      <c r="DE266" s="498"/>
      <c r="DF266" s="496"/>
      <c r="DG266" s="336">
        <f t="shared" si="437"/>
        <v>0</v>
      </c>
      <c r="DH266" s="336">
        <f t="shared" si="438"/>
        <v>0</v>
      </c>
      <c r="DI266" s="336">
        <f t="shared" si="439"/>
        <v>0</v>
      </c>
      <c r="DJ266" s="336">
        <f t="shared" si="440"/>
        <v>0</v>
      </c>
      <c r="DK266" s="336">
        <f t="shared" si="441"/>
        <v>0</v>
      </c>
      <c r="DL266" s="336">
        <f t="shared" si="442"/>
        <v>0</v>
      </c>
      <c r="DM266" s="336">
        <f t="shared" si="443"/>
        <v>0</v>
      </c>
      <c r="DN266" s="336">
        <f t="shared" si="444"/>
        <v>0</v>
      </c>
      <c r="DO266" s="336">
        <f t="shared" si="445"/>
        <v>0</v>
      </c>
      <c r="DP266" s="336">
        <f t="shared" si="446"/>
        <v>0</v>
      </c>
      <c r="DQ266" s="336">
        <f t="shared" si="447"/>
        <v>0</v>
      </c>
      <c r="DR266" s="336">
        <f t="shared" si="448"/>
        <v>0</v>
      </c>
      <c r="DS266" s="336">
        <f t="shared" si="449"/>
        <v>0</v>
      </c>
      <c r="DT266" s="336">
        <f t="shared" si="450"/>
        <v>0</v>
      </c>
      <c r="DU266" s="336">
        <f t="shared" si="451"/>
        <v>0</v>
      </c>
      <c r="DW266" s="166"/>
      <c r="DX266" s="166"/>
      <c r="DY266" s="166"/>
      <c r="DZ266" s="166"/>
      <c r="EA266" s="166"/>
      <c r="EB266" s="166"/>
      <c r="EC266" s="166"/>
      <c r="ED266" s="166"/>
      <c r="EE266" s="166"/>
      <c r="EF266" s="166"/>
      <c r="EG266" s="166"/>
      <c r="EH266" s="166"/>
      <c r="EI266" s="166"/>
      <c r="EJ266" s="166"/>
      <c r="EK266" s="166"/>
      <c r="EL266" s="166"/>
      <c r="EM266" s="166"/>
      <c r="EN266" s="166"/>
      <c r="EO266" s="166"/>
      <c r="EP266" s="166"/>
      <c r="EQ266" s="166"/>
      <c r="ER266" s="166"/>
      <c r="ES266" s="166"/>
      <c r="ET266" s="166"/>
      <c r="EU266" s="166"/>
      <c r="EV266" s="166"/>
      <c r="EW266" s="166"/>
      <c r="EX266" s="166"/>
    </row>
    <row r="267" spans="1:154" x14ac:dyDescent="0.25">
      <c r="A267" s="165">
        <f>'2.Data entry'!B265</f>
        <v>0</v>
      </c>
      <c r="B267" s="303">
        <f>'2.Data entry'!C265</f>
        <v>0</v>
      </c>
      <c r="C267" s="165"/>
      <c r="D267" s="304"/>
      <c r="E267" s="305"/>
      <c r="F267" s="305"/>
      <c r="G267" s="305"/>
      <c r="H267" s="306"/>
      <c r="I267" s="262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262"/>
      <c r="AP267" s="166"/>
      <c r="AQ267" s="166"/>
      <c r="AR267" s="307"/>
      <c r="AS267" s="307"/>
      <c r="AT267" s="307"/>
      <c r="AU267" s="307"/>
      <c r="AV267" s="307"/>
      <c r="AW267" s="307"/>
      <c r="AX267" s="307"/>
      <c r="AY267" s="307"/>
      <c r="AZ267" s="307"/>
      <c r="BA267" s="307"/>
      <c r="BB267" s="307"/>
      <c r="BC267" s="307"/>
      <c r="BD267" s="307"/>
      <c r="BE267" s="307"/>
      <c r="BF267" s="307"/>
      <c r="BW267" s="456"/>
      <c r="BX267" s="29"/>
      <c r="BY267" s="336">
        <f t="shared" si="453"/>
        <v>0</v>
      </c>
      <c r="BZ267" s="336">
        <f t="shared" si="454"/>
        <v>0</v>
      </c>
      <c r="CA267" s="336">
        <f t="shared" si="455"/>
        <v>0</v>
      </c>
      <c r="CB267" s="336">
        <f t="shared" si="456"/>
        <v>0</v>
      </c>
      <c r="CC267" s="336">
        <f t="shared" si="457"/>
        <v>0</v>
      </c>
      <c r="CD267" s="336">
        <f t="shared" si="458"/>
        <v>0</v>
      </c>
      <c r="CE267" s="336">
        <f t="shared" si="459"/>
        <v>0</v>
      </c>
      <c r="CF267" s="336">
        <f t="shared" si="460"/>
        <v>0</v>
      </c>
      <c r="CG267" s="336">
        <f t="shared" si="461"/>
        <v>0</v>
      </c>
      <c r="CH267" s="336">
        <f t="shared" si="462"/>
        <v>0</v>
      </c>
      <c r="CI267" s="336">
        <f t="shared" si="463"/>
        <v>0</v>
      </c>
      <c r="CJ267" s="336">
        <f t="shared" si="464"/>
        <v>0</v>
      </c>
      <c r="CK267" s="336">
        <f t="shared" si="465"/>
        <v>0</v>
      </c>
      <c r="CL267" s="336">
        <f t="shared" si="466"/>
        <v>0</v>
      </c>
      <c r="CM267" s="336">
        <f t="shared" si="467"/>
        <v>0</v>
      </c>
      <c r="CN267" s="496"/>
      <c r="CO267" s="496"/>
      <c r="CP267" s="336"/>
      <c r="CQ267" s="336"/>
      <c r="CR267" s="336"/>
      <c r="CS267" s="336"/>
      <c r="CT267" s="336"/>
      <c r="CU267" s="336"/>
      <c r="CV267" s="336"/>
      <c r="CW267" s="336"/>
      <c r="CX267" s="336"/>
      <c r="CY267" s="336"/>
      <c r="CZ267" s="336"/>
      <c r="DA267" s="336"/>
      <c r="DB267" s="336"/>
      <c r="DC267" s="336"/>
      <c r="DD267" s="336"/>
      <c r="DE267" s="498"/>
      <c r="DF267" s="496"/>
      <c r="DG267" s="336">
        <f t="shared" si="437"/>
        <v>0</v>
      </c>
      <c r="DH267" s="336">
        <f t="shared" si="438"/>
        <v>0</v>
      </c>
      <c r="DI267" s="336">
        <f t="shared" si="439"/>
        <v>0</v>
      </c>
      <c r="DJ267" s="336">
        <f t="shared" si="440"/>
        <v>0</v>
      </c>
      <c r="DK267" s="336">
        <f t="shared" si="441"/>
        <v>0</v>
      </c>
      <c r="DL267" s="336">
        <f t="shared" si="442"/>
        <v>0</v>
      </c>
      <c r="DM267" s="336">
        <f t="shared" si="443"/>
        <v>0</v>
      </c>
      <c r="DN267" s="336">
        <f t="shared" si="444"/>
        <v>0</v>
      </c>
      <c r="DO267" s="336">
        <f t="shared" si="445"/>
        <v>0</v>
      </c>
      <c r="DP267" s="336">
        <f t="shared" si="446"/>
        <v>0</v>
      </c>
      <c r="DQ267" s="336">
        <f t="shared" si="447"/>
        <v>0</v>
      </c>
      <c r="DR267" s="336">
        <f t="shared" si="448"/>
        <v>0</v>
      </c>
      <c r="DS267" s="336">
        <f t="shared" si="449"/>
        <v>0</v>
      </c>
      <c r="DT267" s="336">
        <f t="shared" si="450"/>
        <v>0</v>
      </c>
      <c r="DU267" s="336">
        <f t="shared" si="451"/>
        <v>0</v>
      </c>
      <c r="DW267" s="166"/>
      <c r="DX267" s="166"/>
      <c r="DY267" s="166"/>
      <c r="DZ267" s="166"/>
      <c r="EA267" s="166"/>
      <c r="EB267" s="166"/>
      <c r="EC267" s="166"/>
      <c r="ED267" s="166"/>
      <c r="EE267" s="166"/>
      <c r="EF267" s="166"/>
      <c r="EG267" s="166"/>
      <c r="EH267" s="166"/>
      <c r="EI267" s="166"/>
      <c r="EJ267" s="166"/>
      <c r="EK267" s="166"/>
      <c r="EL267" s="166"/>
      <c r="EM267" s="166"/>
      <c r="EN267" s="166"/>
      <c r="EO267" s="166"/>
      <c r="EP267" s="166"/>
      <c r="EQ267" s="166"/>
      <c r="ER267" s="166"/>
      <c r="ES267" s="166"/>
      <c r="ET267" s="166"/>
      <c r="EU267" s="166"/>
      <c r="EV267" s="166"/>
      <c r="EW267" s="166"/>
      <c r="EX267" s="166"/>
    </row>
    <row r="268" spans="1:154" x14ac:dyDescent="0.25">
      <c r="A268" s="165">
        <f>'2.Data entry'!B266</f>
        <v>0</v>
      </c>
      <c r="B268" s="303">
        <f>'2.Data entry'!C266</f>
        <v>0</v>
      </c>
      <c r="C268" s="165"/>
      <c r="D268" s="304"/>
      <c r="E268" s="305"/>
      <c r="F268" s="305"/>
      <c r="G268" s="305"/>
      <c r="H268" s="306"/>
      <c r="I268" s="262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262"/>
      <c r="AP268" s="166"/>
      <c r="AQ268" s="166"/>
      <c r="AR268" s="307"/>
      <c r="AS268" s="307"/>
      <c r="AT268" s="307"/>
      <c r="AU268" s="307"/>
      <c r="AV268" s="307"/>
      <c r="AW268" s="307"/>
      <c r="AX268" s="307"/>
      <c r="AY268" s="307"/>
      <c r="AZ268" s="307"/>
      <c r="BA268" s="307"/>
      <c r="BB268" s="307"/>
      <c r="BC268" s="307"/>
      <c r="BD268" s="307"/>
      <c r="BE268" s="307"/>
      <c r="BF268" s="307"/>
      <c r="BW268" s="456"/>
      <c r="BX268" s="29"/>
      <c r="BY268" s="336">
        <f t="shared" si="453"/>
        <v>0</v>
      </c>
      <c r="BZ268" s="336">
        <f t="shared" si="454"/>
        <v>0</v>
      </c>
      <c r="CA268" s="336">
        <f t="shared" si="455"/>
        <v>0</v>
      </c>
      <c r="CB268" s="336">
        <f t="shared" si="456"/>
        <v>0</v>
      </c>
      <c r="CC268" s="336">
        <f t="shared" si="457"/>
        <v>0</v>
      </c>
      <c r="CD268" s="336">
        <f t="shared" si="458"/>
        <v>0</v>
      </c>
      <c r="CE268" s="336">
        <f t="shared" si="459"/>
        <v>0</v>
      </c>
      <c r="CF268" s="336">
        <f t="shared" si="460"/>
        <v>0</v>
      </c>
      <c r="CG268" s="336">
        <f t="shared" si="461"/>
        <v>0</v>
      </c>
      <c r="CH268" s="336">
        <f t="shared" si="462"/>
        <v>0</v>
      </c>
      <c r="CI268" s="336">
        <f t="shared" si="463"/>
        <v>0</v>
      </c>
      <c r="CJ268" s="336">
        <f t="shared" si="464"/>
        <v>0</v>
      </c>
      <c r="CK268" s="336">
        <f t="shared" si="465"/>
        <v>0</v>
      </c>
      <c r="CL268" s="336">
        <f t="shared" si="466"/>
        <v>0</v>
      </c>
      <c r="CM268" s="336">
        <f t="shared" si="467"/>
        <v>0</v>
      </c>
      <c r="CN268" s="496"/>
      <c r="CO268" s="496"/>
      <c r="CP268" s="336"/>
      <c r="CQ268" s="336"/>
      <c r="CR268" s="336"/>
      <c r="CS268" s="336"/>
      <c r="CT268" s="336"/>
      <c r="CU268" s="336"/>
      <c r="CV268" s="336"/>
      <c r="CW268" s="336"/>
      <c r="CX268" s="336"/>
      <c r="CY268" s="336"/>
      <c r="CZ268" s="336"/>
      <c r="DA268" s="336"/>
      <c r="DB268" s="336"/>
      <c r="DC268" s="336"/>
      <c r="DD268" s="336"/>
      <c r="DE268" s="498"/>
      <c r="DF268" s="496"/>
      <c r="DG268" s="336">
        <f t="shared" si="437"/>
        <v>0</v>
      </c>
      <c r="DH268" s="336">
        <f t="shared" si="438"/>
        <v>0</v>
      </c>
      <c r="DI268" s="336">
        <f t="shared" si="439"/>
        <v>0</v>
      </c>
      <c r="DJ268" s="336">
        <f t="shared" si="440"/>
        <v>0</v>
      </c>
      <c r="DK268" s="336">
        <f t="shared" si="441"/>
        <v>0</v>
      </c>
      <c r="DL268" s="336">
        <f t="shared" si="442"/>
        <v>0</v>
      </c>
      <c r="DM268" s="336">
        <f t="shared" si="443"/>
        <v>0</v>
      </c>
      <c r="DN268" s="336">
        <f t="shared" si="444"/>
        <v>0</v>
      </c>
      <c r="DO268" s="336">
        <f t="shared" si="445"/>
        <v>0</v>
      </c>
      <c r="DP268" s="336">
        <f t="shared" si="446"/>
        <v>0</v>
      </c>
      <c r="DQ268" s="336">
        <f t="shared" si="447"/>
        <v>0</v>
      </c>
      <c r="DR268" s="336">
        <f t="shared" si="448"/>
        <v>0</v>
      </c>
      <c r="DS268" s="336">
        <f t="shared" si="449"/>
        <v>0</v>
      </c>
      <c r="DT268" s="336">
        <f t="shared" si="450"/>
        <v>0</v>
      </c>
      <c r="DU268" s="336">
        <f t="shared" si="451"/>
        <v>0</v>
      </c>
      <c r="DW268" s="166"/>
      <c r="DX268" s="166"/>
      <c r="DY268" s="166"/>
      <c r="DZ268" s="166"/>
      <c r="EA268" s="166"/>
      <c r="EB268" s="166"/>
      <c r="EC268" s="166"/>
      <c r="ED268" s="166"/>
      <c r="EE268" s="166"/>
      <c r="EF268" s="166"/>
      <c r="EG268" s="166"/>
      <c r="EH268" s="166"/>
      <c r="EI268" s="166"/>
      <c r="EJ268" s="166"/>
      <c r="EK268" s="166"/>
      <c r="EL268" s="166"/>
      <c r="EM268" s="166"/>
      <c r="EN268" s="166"/>
      <c r="EO268" s="166"/>
      <c r="EP268" s="166"/>
      <c r="EQ268" s="166"/>
      <c r="ER268" s="166"/>
      <c r="ES268" s="166"/>
      <c r="ET268" s="166"/>
      <c r="EU268" s="166"/>
      <c r="EV268" s="166"/>
      <c r="EW268" s="166"/>
      <c r="EX268" s="166"/>
    </row>
    <row r="269" spans="1:154" ht="15.75" thickBot="1" x14ac:dyDescent="0.3">
      <c r="A269" s="165">
        <f>'2.Data entry'!B267</f>
        <v>0</v>
      </c>
      <c r="B269" s="303">
        <f>'2.Data entry'!C267</f>
        <v>0</v>
      </c>
      <c r="C269" s="165"/>
      <c r="D269" s="304"/>
      <c r="E269" s="305"/>
      <c r="F269" s="305"/>
      <c r="G269" s="305"/>
      <c r="H269" s="306"/>
      <c r="I269" s="262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262"/>
      <c r="AP269" s="166"/>
      <c r="AQ269" s="166"/>
      <c r="AR269" s="307"/>
      <c r="AS269" s="307"/>
      <c r="AT269" s="307"/>
      <c r="AU269" s="307"/>
      <c r="AV269" s="307"/>
      <c r="AW269" s="307"/>
      <c r="AX269" s="307"/>
      <c r="AY269" s="307"/>
      <c r="AZ269" s="307"/>
      <c r="BA269" s="307"/>
      <c r="BB269" s="307"/>
      <c r="BC269" s="307"/>
      <c r="BD269" s="307"/>
      <c r="BE269" s="307"/>
      <c r="BF269" s="307"/>
      <c r="BW269" s="456"/>
      <c r="BX269" s="29"/>
      <c r="BY269" s="481">
        <f t="shared" si="453"/>
        <v>0</v>
      </c>
      <c r="BZ269" s="481">
        <f t="shared" si="454"/>
        <v>0</v>
      </c>
      <c r="CA269" s="481">
        <f t="shared" si="455"/>
        <v>0</v>
      </c>
      <c r="CB269" s="481">
        <f t="shared" si="456"/>
        <v>0</v>
      </c>
      <c r="CC269" s="481">
        <f t="shared" si="457"/>
        <v>0</v>
      </c>
      <c r="CD269" s="481">
        <f t="shared" si="458"/>
        <v>0</v>
      </c>
      <c r="CE269" s="481">
        <f t="shared" si="459"/>
        <v>0</v>
      </c>
      <c r="CF269" s="481">
        <f t="shared" si="460"/>
        <v>0</v>
      </c>
      <c r="CG269" s="481">
        <f t="shared" si="461"/>
        <v>0</v>
      </c>
      <c r="CH269" s="481">
        <f t="shared" si="462"/>
        <v>0</v>
      </c>
      <c r="CI269" s="481">
        <f t="shared" si="463"/>
        <v>0</v>
      </c>
      <c r="CJ269" s="481">
        <f t="shared" si="464"/>
        <v>0</v>
      </c>
      <c r="CK269" s="481">
        <f t="shared" si="465"/>
        <v>0</v>
      </c>
      <c r="CL269" s="481">
        <f t="shared" si="466"/>
        <v>0</v>
      </c>
      <c r="CM269" s="481">
        <f t="shared" si="467"/>
        <v>0</v>
      </c>
      <c r="CN269" s="496"/>
      <c r="CO269" s="496"/>
      <c r="CP269" s="500"/>
      <c r="CQ269" s="500"/>
      <c r="CR269" s="500"/>
      <c r="CS269" s="500"/>
      <c r="CT269" s="500"/>
      <c r="CU269" s="500"/>
      <c r="CV269" s="500"/>
      <c r="CW269" s="500"/>
      <c r="CX269" s="500"/>
      <c r="CY269" s="500"/>
      <c r="CZ269" s="500"/>
      <c r="DA269" s="500"/>
      <c r="DB269" s="500"/>
      <c r="DC269" s="500"/>
      <c r="DD269" s="500"/>
      <c r="DE269" s="501"/>
      <c r="DF269" s="496"/>
      <c r="DG269" s="481">
        <f>BY269</f>
        <v>0</v>
      </c>
      <c r="DH269" s="481">
        <f t="shared" si="438"/>
        <v>0</v>
      </c>
      <c r="DI269" s="481">
        <f t="shared" si="439"/>
        <v>0</v>
      </c>
      <c r="DJ269" s="481">
        <f t="shared" si="440"/>
        <v>0</v>
      </c>
      <c r="DK269" s="481">
        <f t="shared" si="441"/>
        <v>0</v>
      </c>
      <c r="DL269" s="481">
        <f t="shared" si="442"/>
        <v>0</v>
      </c>
      <c r="DM269" s="481">
        <f t="shared" si="443"/>
        <v>0</v>
      </c>
      <c r="DN269" s="481">
        <f t="shared" si="444"/>
        <v>0</v>
      </c>
      <c r="DO269" s="481">
        <f t="shared" si="445"/>
        <v>0</v>
      </c>
      <c r="DP269" s="481">
        <f t="shared" si="446"/>
        <v>0</v>
      </c>
      <c r="DQ269" s="481">
        <f t="shared" si="447"/>
        <v>0</v>
      </c>
      <c r="DR269" s="481">
        <f t="shared" si="448"/>
        <v>0</v>
      </c>
      <c r="DS269" s="481">
        <f t="shared" si="449"/>
        <v>0</v>
      </c>
      <c r="DT269" s="481">
        <f t="shared" si="450"/>
        <v>0</v>
      </c>
      <c r="DU269" s="481">
        <f t="shared" si="451"/>
        <v>0</v>
      </c>
      <c r="DW269" s="166"/>
      <c r="DX269" s="166"/>
      <c r="DY269" s="166"/>
      <c r="DZ269" s="166"/>
      <c r="EA269" s="166"/>
      <c r="EB269" s="166"/>
      <c r="EC269" s="166"/>
      <c r="ED269" s="166"/>
      <c r="EE269" s="166"/>
      <c r="EF269" s="166"/>
      <c r="EG269" s="166"/>
      <c r="EH269" s="166"/>
      <c r="EI269" s="166"/>
      <c r="EJ269" s="166"/>
      <c r="EK269" s="166"/>
      <c r="EL269" s="166"/>
      <c r="EM269" s="166"/>
      <c r="EN269" s="166"/>
      <c r="EO269" s="166"/>
      <c r="EP269" s="166"/>
      <c r="EQ269" s="166"/>
      <c r="ER269" s="166"/>
      <c r="ES269" s="166"/>
      <c r="ET269" s="166"/>
      <c r="EU269" s="166"/>
      <c r="EV269" s="166"/>
      <c r="EW269" s="166"/>
      <c r="EX269" s="166"/>
    </row>
    <row r="270" spans="1:154" s="364" customFormat="1" ht="15.75" thickTop="1" x14ac:dyDescent="0.25">
      <c r="A270" s="362" t="str">
        <f>'2.Data entry'!B268</f>
        <v>24.</v>
      </c>
      <c r="B270" s="423" t="str">
        <f>'2.Data entry'!C268</f>
        <v>Quantity of wastewater discharged</v>
      </c>
      <c r="C270" s="362" t="str">
        <f>'2.Data entry'!E268</f>
        <v>m3</v>
      </c>
      <c r="D270" s="430">
        <f>'2.Data entry'!F268</f>
        <v>0</v>
      </c>
      <c r="E270" s="431"/>
      <c r="F270" s="431"/>
      <c r="G270" s="431"/>
      <c r="H270" s="407"/>
      <c r="I270" s="277"/>
      <c r="J270" s="476">
        <v>0.37424868999999999</v>
      </c>
      <c r="K270" s="476">
        <v>1.0034371E-8</v>
      </c>
      <c r="L270" s="476">
        <v>6.3833469000000003</v>
      </c>
      <c r="M270" s="476">
        <v>9.2641230000000003E-8</v>
      </c>
      <c r="N270" s="476">
        <v>2.8536347000000002E-6</v>
      </c>
      <c r="O270" s="476">
        <v>1.61495E-4</v>
      </c>
      <c r="P270" s="476">
        <v>5.1225844999999999E-2</v>
      </c>
      <c r="Q270" s="476">
        <v>1.0345164E-3</v>
      </c>
      <c r="R270" s="476">
        <v>4.0675138000000003E-3</v>
      </c>
      <c r="S270" s="476">
        <v>1.1944766000000001E-2</v>
      </c>
      <c r="T270" s="476">
        <v>1.0336802E-3</v>
      </c>
      <c r="U270" s="476">
        <v>2.014138E-2</v>
      </c>
      <c r="V270" s="476">
        <v>-0.14487908999999999</v>
      </c>
      <c r="W270" s="476">
        <v>4.5521791000000001E-7</v>
      </c>
      <c r="X270" s="476">
        <v>2.3956539999999998E-2</v>
      </c>
      <c r="Z270" s="363"/>
      <c r="AR270" s="403"/>
      <c r="AS270" s="403"/>
      <c r="AT270" s="403"/>
      <c r="AU270" s="403"/>
      <c r="AV270" s="403"/>
      <c r="AW270" s="403"/>
      <c r="AX270" s="403"/>
      <c r="AY270" s="403"/>
      <c r="AZ270" s="403"/>
      <c r="BA270" s="403"/>
      <c r="BB270" s="403"/>
      <c r="BC270" s="403"/>
      <c r="BD270" s="403"/>
      <c r="BE270" s="403"/>
      <c r="BF270" s="403"/>
      <c r="BW270" s="457"/>
      <c r="BY270" s="336">
        <f t="shared" si="453"/>
        <v>0</v>
      </c>
      <c r="BZ270" s="336">
        <f t="shared" si="454"/>
        <v>0</v>
      </c>
      <c r="CA270" s="336">
        <f t="shared" si="455"/>
        <v>0</v>
      </c>
      <c r="CB270" s="336">
        <f t="shared" si="456"/>
        <v>0</v>
      </c>
      <c r="CC270" s="336">
        <f t="shared" si="457"/>
        <v>0</v>
      </c>
      <c r="CD270" s="336">
        <f t="shared" si="458"/>
        <v>0</v>
      </c>
      <c r="CE270" s="336">
        <f t="shared" si="459"/>
        <v>0</v>
      </c>
      <c r="CF270" s="336">
        <f t="shared" si="460"/>
        <v>0</v>
      </c>
      <c r="CG270" s="336">
        <f t="shared" si="461"/>
        <v>0</v>
      </c>
      <c r="CH270" s="336">
        <f t="shared" si="462"/>
        <v>0</v>
      </c>
      <c r="CI270" s="336">
        <f t="shared" si="463"/>
        <v>0</v>
      </c>
      <c r="CJ270" s="336">
        <f t="shared" si="464"/>
        <v>0</v>
      </c>
      <c r="CK270" s="336">
        <f t="shared" si="465"/>
        <v>0</v>
      </c>
      <c r="CL270" s="336">
        <f t="shared" si="466"/>
        <v>0</v>
      </c>
      <c r="CM270" s="336">
        <f t="shared" si="467"/>
        <v>0</v>
      </c>
      <c r="CN270" s="502"/>
      <c r="CO270" s="502"/>
      <c r="CP270" s="336"/>
      <c r="CQ270" s="336"/>
      <c r="CR270" s="336"/>
      <c r="CS270" s="336"/>
      <c r="CT270" s="336"/>
      <c r="CU270" s="336"/>
      <c r="CV270" s="336"/>
      <c r="CW270" s="336"/>
      <c r="CX270" s="336"/>
      <c r="CY270" s="336"/>
      <c r="CZ270" s="336"/>
      <c r="DA270" s="336"/>
      <c r="DB270" s="336"/>
      <c r="DC270" s="336"/>
      <c r="DD270" s="336"/>
      <c r="DE270" s="503"/>
      <c r="DF270" s="502"/>
      <c r="DG270" s="336">
        <f>BY270</f>
        <v>0</v>
      </c>
      <c r="DH270" s="336">
        <f t="shared" si="438"/>
        <v>0</v>
      </c>
      <c r="DI270" s="336">
        <f t="shared" si="439"/>
        <v>0</v>
      </c>
      <c r="DJ270" s="336">
        <f t="shared" si="440"/>
        <v>0</v>
      </c>
      <c r="DK270" s="336">
        <f t="shared" si="441"/>
        <v>0</v>
      </c>
      <c r="DL270" s="336">
        <f t="shared" si="442"/>
        <v>0</v>
      </c>
      <c r="DM270" s="336">
        <f t="shared" si="443"/>
        <v>0</v>
      </c>
      <c r="DN270" s="336">
        <f t="shared" si="444"/>
        <v>0</v>
      </c>
      <c r="DO270" s="336">
        <f t="shared" si="445"/>
        <v>0</v>
      </c>
      <c r="DP270" s="336">
        <f t="shared" si="446"/>
        <v>0</v>
      </c>
      <c r="DQ270" s="336">
        <f t="shared" si="447"/>
        <v>0</v>
      </c>
      <c r="DR270" s="336">
        <f t="shared" si="448"/>
        <v>0</v>
      </c>
      <c r="DS270" s="336">
        <f t="shared" si="449"/>
        <v>0</v>
      </c>
      <c r="DT270" s="336">
        <f t="shared" si="450"/>
        <v>0</v>
      </c>
      <c r="DU270" s="336">
        <f t="shared" si="451"/>
        <v>0</v>
      </c>
      <c r="EC270" s="276"/>
      <c r="ED270" s="276"/>
      <c r="EE270" s="276"/>
      <c r="EF270" s="276"/>
      <c r="EG270" s="276"/>
      <c r="EH270" s="276"/>
      <c r="EI270" s="276"/>
      <c r="EJ270" s="276"/>
      <c r="EK270" s="276"/>
      <c r="EL270" s="276"/>
      <c r="EM270" s="276"/>
      <c r="EN270" s="276"/>
      <c r="EO270" s="276"/>
      <c r="EP270" s="276"/>
      <c r="EQ270" s="276"/>
      <c r="ER270" s="276"/>
      <c r="ES270" s="276"/>
      <c r="ET270" s="276"/>
      <c r="EU270" s="276"/>
      <c r="EV270" s="276"/>
      <c r="EW270" s="276"/>
      <c r="EX270" s="276"/>
    </row>
    <row r="271" spans="1:154" x14ac:dyDescent="0.25">
      <c r="A271" s="165">
        <f>'2.Data entry'!B269</f>
        <v>0</v>
      </c>
      <c r="B271" s="303" t="str">
        <f>'2.Data entry'!C269</f>
        <v>Wastewater treatment in an own facility?</v>
      </c>
      <c r="C271" s="165" t="str">
        <f>'2.Data entry'!E269</f>
        <v>-</v>
      </c>
      <c r="D271" s="432"/>
      <c r="E271" s="433"/>
      <c r="F271" s="433"/>
      <c r="G271" s="433"/>
      <c r="H271" s="434"/>
      <c r="I271" s="262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AR271" s="307"/>
      <c r="AS271" s="307"/>
      <c r="AT271" s="307"/>
      <c r="AU271" s="307"/>
      <c r="AV271" s="307"/>
      <c r="AW271" s="307"/>
      <c r="AX271" s="307"/>
      <c r="AY271" s="307"/>
      <c r="AZ271" s="307"/>
      <c r="BA271" s="307"/>
      <c r="BB271" s="307"/>
      <c r="BC271" s="307"/>
      <c r="BD271" s="307"/>
      <c r="BE271" s="307"/>
      <c r="BF271" s="307"/>
      <c r="BW271" s="456"/>
      <c r="BX271" s="29"/>
      <c r="BY271" s="336">
        <f t="shared" si="453"/>
        <v>0</v>
      </c>
      <c r="BZ271" s="336">
        <f t="shared" si="454"/>
        <v>0</v>
      </c>
      <c r="CA271" s="336">
        <f t="shared" si="455"/>
        <v>0</v>
      </c>
      <c r="CB271" s="336">
        <f t="shared" si="456"/>
        <v>0</v>
      </c>
      <c r="CC271" s="336">
        <f t="shared" si="457"/>
        <v>0</v>
      </c>
      <c r="CD271" s="336">
        <f t="shared" si="458"/>
        <v>0</v>
      </c>
      <c r="CE271" s="336">
        <f t="shared" si="459"/>
        <v>0</v>
      </c>
      <c r="CF271" s="336">
        <f t="shared" si="460"/>
        <v>0</v>
      </c>
      <c r="CG271" s="336">
        <f t="shared" si="461"/>
        <v>0</v>
      </c>
      <c r="CH271" s="336">
        <f t="shared" si="462"/>
        <v>0</v>
      </c>
      <c r="CI271" s="336">
        <f t="shared" si="463"/>
        <v>0</v>
      </c>
      <c r="CJ271" s="336">
        <f t="shared" si="464"/>
        <v>0</v>
      </c>
      <c r="CK271" s="336">
        <f t="shared" si="465"/>
        <v>0</v>
      </c>
      <c r="CL271" s="336">
        <f t="shared" si="466"/>
        <v>0</v>
      </c>
      <c r="CM271" s="336">
        <f t="shared" si="467"/>
        <v>0</v>
      </c>
      <c r="CN271" s="496"/>
      <c r="CO271" s="496"/>
      <c r="CP271" s="336"/>
      <c r="CQ271" s="336"/>
      <c r="CR271" s="336"/>
      <c r="CS271" s="336"/>
      <c r="CT271" s="336"/>
      <c r="CU271" s="336"/>
      <c r="CV271" s="336"/>
      <c r="CW271" s="336"/>
      <c r="CX271" s="336"/>
      <c r="CY271" s="336"/>
      <c r="CZ271" s="336"/>
      <c r="DA271" s="336"/>
      <c r="DB271" s="336"/>
      <c r="DC271" s="336"/>
      <c r="DD271" s="336"/>
      <c r="DE271" s="498"/>
      <c r="DF271" s="496"/>
      <c r="DG271" s="336">
        <f>BY271</f>
        <v>0</v>
      </c>
      <c r="DH271" s="336">
        <f t="shared" si="438"/>
        <v>0</v>
      </c>
      <c r="DI271" s="336">
        <f t="shared" si="439"/>
        <v>0</v>
      </c>
      <c r="DJ271" s="336">
        <f t="shared" si="440"/>
        <v>0</v>
      </c>
      <c r="DK271" s="336">
        <f t="shared" si="441"/>
        <v>0</v>
      </c>
      <c r="DL271" s="336">
        <f t="shared" si="442"/>
        <v>0</v>
      </c>
      <c r="DM271" s="336">
        <f t="shared" si="443"/>
        <v>0</v>
      </c>
      <c r="DN271" s="336">
        <f t="shared" si="444"/>
        <v>0</v>
      </c>
      <c r="DO271" s="336">
        <f t="shared" si="445"/>
        <v>0</v>
      </c>
      <c r="DP271" s="336">
        <f t="shared" si="446"/>
        <v>0</v>
      </c>
      <c r="DQ271" s="336">
        <f t="shared" si="447"/>
        <v>0</v>
      </c>
      <c r="DR271" s="336">
        <f t="shared" si="448"/>
        <v>0</v>
      </c>
      <c r="DS271" s="336">
        <f t="shared" si="449"/>
        <v>0</v>
      </c>
      <c r="DT271" s="336">
        <f t="shared" si="450"/>
        <v>0</v>
      </c>
      <c r="DU271" s="336">
        <f t="shared" si="451"/>
        <v>0</v>
      </c>
      <c r="EC271" s="166"/>
      <c r="ED271" s="166"/>
      <c r="EE271" s="166"/>
      <c r="EF271" s="166"/>
      <c r="EG271" s="166"/>
      <c r="EH271" s="166"/>
      <c r="EI271" s="166"/>
      <c r="EJ271" s="166"/>
      <c r="EK271" s="166"/>
      <c r="EL271" s="166"/>
      <c r="EM271" s="166"/>
      <c r="EN271" s="166"/>
      <c r="EO271" s="166"/>
      <c r="EP271" s="166"/>
      <c r="EQ271" s="166"/>
      <c r="ER271" s="166"/>
      <c r="ES271" s="166"/>
      <c r="ET271" s="166"/>
      <c r="EU271" s="166"/>
      <c r="EV271" s="166"/>
      <c r="EW271" s="166"/>
      <c r="EX271" s="166"/>
    </row>
    <row r="272" spans="1:154" x14ac:dyDescent="0.25">
      <c r="A272" s="165">
        <f>'2.Data entry'!B270</f>
        <v>0</v>
      </c>
      <c r="B272" s="303" t="str">
        <f>'2.Data entry'!C270</f>
        <v>Wastewater treatment in an municipal facility?</v>
      </c>
      <c r="C272" s="165" t="str">
        <f>'2.Data entry'!E270</f>
        <v>-</v>
      </c>
      <c r="D272" s="432"/>
      <c r="E272" s="433"/>
      <c r="F272" s="433"/>
      <c r="G272" s="433"/>
      <c r="H272" s="434"/>
      <c r="I272" s="262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AR272" s="307"/>
      <c r="AS272" s="307"/>
      <c r="AT272" s="307"/>
      <c r="AU272" s="307"/>
      <c r="AV272" s="307"/>
      <c r="AW272" s="307"/>
      <c r="AX272" s="307"/>
      <c r="AY272" s="307"/>
      <c r="AZ272" s="307"/>
      <c r="BA272" s="307"/>
      <c r="BB272" s="307"/>
      <c r="BC272" s="307"/>
      <c r="BD272" s="307"/>
      <c r="BE272" s="307"/>
      <c r="BF272" s="307"/>
      <c r="BW272" s="456"/>
      <c r="BX272" s="29"/>
      <c r="BY272" s="336">
        <f t="shared" si="453"/>
        <v>0</v>
      </c>
      <c r="BZ272" s="336">
        <f t="shared" si="454"/>
        <v>0</v>
      </c>
      <c r="CA272" s="336">
        <f t="shared" si="455"/>
        <v>0</v>
      </c>
      <c r="CB272" s="336">
        <f t="shared" si="456"/>
        <v>0</v>
      </c>
      <c r="CC272" s="336">
        <f t="shared" si="457"/>
        <v>0</v>
      </c>
      <c r="CD272" s="336">
        <f t="shared" si="458"/>
        <v>0</v>
      </c>
      <c r="CE272" s="336">
        <f t="shared" si="459"/>
        <v>0</v>
      </c>
      <c r="CF272" s="336">
        <f t="shared" si="460"/>
        <v>0</v>
      </c>
      <c r="CG272" s="336">
        <f t="shared" si="461"/>
        <v>0</v>
      </c>
      <c r="CH272" s="336">
        <f t="shared" si="462"/>
        <v>0</v>
      </c>
      <c r="CI272" s="336">
        <f t="shared" si="463"/>
        <v>0</v>
      </c>
      <c r="CJ272" s="336">
        <f t="shared" si="464"/>
        <v>0</v>
      </c>
      <c r="CK272" s="336">
        <f t="shared" si="465"/>
        <v>0</v>
      </c>
      <c r="CL272" s="336">
        <f t="shared" si="466"/>
        <v>0</v>
      </c>
      <c r="CM272" s="336">
        <f t="shared" si="467"/>
        <v>0</v>
      </c>
      <c r="CN272" s="496"/>
      <c r="CO272" s="496"/>
      <c r="CP272" s="336"/>
      <c r="CQ272" s="336"/>
      <c r="CR272" s="336"/>
      <c r="CS272" s="336"/>
      <c r="CT272" s="336"/>
      <c r="CU272" s="336"/>
      <c r="CV272" s="336"/>
      <c r="CW272" s="336"/>
      <c r="CX272" s="336"/>
      <c r="CY272" s="336"/>
      <c r="CZ272" s="336"/>
      <c r="DA272" s="336"/>
      <c r="DB272" s="336"/>
      <c r="DC272" s="336"/>
      <c r="DD272" s="336"/>
      <c r="DE272" s="498"/>
      <c r="DF272" s="496"/>
      <c r="DG272" s="336">
        <f>BY272</f>
        <v>0</v>
      </c>
      <c r="DH272" s="336">
        <f t="shared" ref="DH272:DU272" si="472">BZ272</f>
        <v>0</v>
      </c>
      <c r="DI272" s="336">
        <f t="shared" si="472"/>
        <v>0</v>
      </c>
      <c r="DJ272" s="336">
        <f t="shared" si="472"/>
        <v>0</v>
      </c>
      <c r="DK272" s="336">
        <f t="shared" si="472"/>
        <v>0</v>
      </c>
      <c r="DL272" s="336">
        <f t="shared" si="472"/>
        <v>0</v>
      </c>
      <c r="DM272" s="336">
        <f t="shared" si="472"/>
        <v>0</v>
      </c>
      <c r="DN272" s="336">
        <f t="shared" si="472"/>
        <v>0</v>
      </c>
      <c r="DO272" s="336">
        <f t="shared" si="472"/>
        <v>0</v>
      </c>
      <c r="DP272" s="336">
        <f t="shared" si="472"/>
        <v>0</v>
      </c>
      <c r="DQ272" s="336">
        <f t="shared" si="472"/>
        <v>0</v>
      </c>
      <c r="DR272" s="336">
        <f t="shared" si="472"/>
        <v>0</v>
      </c>
      <c r="DS272" s="336">
        <f t="shared" si="472"/>
        <v>0</v>
      </c>
      <c r="DT272" s="336">
        <f t="shared" si="472"/>
        <v>0</v>
      </c>
      <c r="DU272" s="336">
        <f t="shared" si="472"/>
        <v>0</v>
      </c>
      <c r="EC272" s="166"/>
      <c r="ED272" s="166"/>
      <c r="EE272" s="166"/>
      <c r="EF272" s="166"/>
      <c r="EG272" s="166"/>
      <c r="EH272" s="166"/>
      <c r="EI272" s="166"/>
      <c r="EJ272" s="166"/>
      <c r="EK272" s="166"/>
      <c r="EL272" s="166"/>
      <c r="EM272" s="166"/>
      <c r="EN272" s="166"/>
      <c r="EO272" s="166"/>
      <c r="EP272" s="166"/>
      <c r="EQ272" s="166"/>
      <c r="ER272" s="166"/>
      <c r="ES272" s="166"/>
      <c r="ET272" s="166"/>
      <c r="EU272" s="166"/>
      <c r="EV272" s="166"/>
      <c r="EW272" s="166"/>
      <c r="EX272" s="166"/>
    </row>
    <row r="273" spans="1:154" x14ac:dyDescent="0.25">
      <c r="A273" s="165">
        <f>'2.Data entry'!B271</f>
        <v>0</v>
      </c>
      <c r="B273" s="303">
        <f>'2.Data entry'!C271</f>
        <v>0</v>
      </c>
      <c r="C273" s="165">
        <f>'2.Data entry'!E271</f>
        <v>0</v>
      </c>
      <c r="AR273" s="307"/>
      <c r="AS273" s="307"/>
      <c r="AT273" s="307"/>
      <c r="AU273" s="307"/>
      <c r="AV273" s="307"/>
      <c r="AW273" s="307"/>
      <c r="AX273" s="307"/>
      <c r="AY273" s="307"/>
      <c r="AZ273" s="307"/>
      <c r="BA273" s="307"/>
      <c r="BB273" s="307"/>
      <c r="BC273" s="307"/>
      <c r="BD273" s="307"/>
      <c r="BE273" s="307"/>
      <c r="BF273" s="307"/>
      <c r="BW273" s="456"/>
      <c r="BX273" s="29"/>
      <c r="BY273" s="496"/>
      <c r="BZ273" s="496"/>
      <c r="CA273" s="496"/>
      <c r="CB273" s="496"/>
      <c r="CC273" s="496"/>
      <c r="CD273" s="496"/>
      <c r="CE273" s="496"/>
      <c r="CF273" s="496"/>
      <c r="CG273" s="496"/>
      <c r="CH273" s="496"/>
      <c r="CI273" s="496"/>
      <c r="CJ273" s="496"/>
      <c r="CK273" s="496"/>
      <c r="CL273" s="496"/>
      <c r="CM273" s="496"/>
      <c r="CN273" s="496"/>
      <c r="CO273" s="496"/>
      <c r="CP273" s="496"/>
      <c r="CQ273" s="496"/>
      <c r="CR273" s="496"/>
      <c r="CS273" s="496"/>
      <c r="CT273" s="496"/>
      <c r="CU273" s="496"/>
      <c r="CV273" s="496"/>
      <c r="CW273" s="496"/>
      <c r="CX273" s="496"/>
      <c r="CY273" s="496"/>
      <c r="CZ273" s="496"/>
      <c r="DA273" s="496"/>
      <c r="DB273" s="496"/>
      <c r="DC273" s="496"/>
      <c r="DD273" s="496"/>
      <c r="DE273" s="498"/>
      <c r="DF273" s="496"/>
      <c r="DG273" s="496"/>
      <c r="DH273" s="496"/>
      <c r="DI273" s="496"/>
      <c r="DJ273" s="496"/>
      <c r="DK273" s="496"/>
      <c r="DL273" s="496"/>
      <c r="DM273" s="496"/>
      <c r="DN273" s="496"/>
      <c r="DO273" s="496"/>
      <c r="DP273" s="496"/>
      <c r="DQ273" s="496"/>
      <c r="DR273" s="496"/>
      <c r="DS273" s="496"/>
      <c r="DT273" s="496"/>
      <c r="DU273" s="496"/>
      <c r="EC273" s="166"/>
      <c r="ED273" s="166"/>
      <c r="EE273" s="166"/>
      <c r="EF273" s="166"/>
      <c r="EG273" s="166"/>
      <c r="EH273" s="166"/>
      <c r="EI273" s="166"/>
      <c r="EJ273" s="166"/>
      <c r="EK273" s="166"/>
      <c r="EL273" s="166"/>
      <c r="EM273" s="166"/>
      <c r="EN273" s="166"/>
      <c r="EO273" s="166"/>
      <c r="EP273" s="166"/>
      <c r="EQ273" s="166"/>
      <c r="ER273" s="166"/>
      <c r="ES273" s="166"/>
      <c r="ET273" s="166"/>
      <c r="EU273" s="166"/>
      <c r="EV273" s="166"/>
      <c r="EW273" s="166"/>
      <c r="EX273" s="166"/>
    </row>
    <row r="274" spans="1:154" x14ac:dyDescent="0.25">
      <c r="A274" s="165">
        <f>'2.Data entry'!B272</f>
        <v>0</v>
      </c>
      <c r="B274" s="303">
        <f>'2.Data entry'!C272</f>
        <v>0</v>
      </c>
      <c r="C274" s="165">
        <f>'2.Data entry'!E272</f>
        <v>0</v>
      </c>
      <c r="AR274" s="307"/>
      <c r="AS274" s="307"/>
      <c r="AT274" s="307"/>
      <c r="AU274" s="307"/>
      <c r="AV274" s="307"/>
      <c r="AW274" s="307"/>
      <c r="AX274" s="307"/>
      <c r="AY274" s="307"/>
      <c r="AZ274" s="307"/>
      <c r="BA274" s="307"/>
      <c r="BB274" s="307"/>
      <c r="BC274" s="307"/>
      <c r="BD274" s="307"/>
      <c r="BE274" s="307"/>
      <c r="BF274" s="307"/>
      <c r="BY274" s="504"/>
      <c r="BZ274" s="496"/>
      <c r="CA274" s="496"/>
      <c r="CB274" s="496"/>
      <c r="CC274" s="496"/>
      <c r="CD274" s="496"/>
      <c r="CE274" s="496"/>
      <c r="CF274" s="496"/>
      <c r="CG274" s="496"/>
      <c r="CH274" s="496"/>
      <c r="CI274" s="496"/>
      <c r="CJ274" s="496"/>
      <c r="CK274" s="496"/>
      <c r="CL274" s="496"/>
      <c r="CM274" s="496"/>
      <c r="CN274" s="496"/>
      <c r="CO274" s="504"/>
      <c r="CP274" s="504"/>
      <c r="CQ274" s="496"/>
      <c r="CR274" s="496"/>
      <c r="CS274" s="496"/>
      <c r="CT274" s="496"/>
      <c r="CU274" s="496"/>
      <c r="CV274" s="496"/>
      <c r="CW274" s="496"/>
      <c r="CX274" s="496"/>
      <c r="CY274" s="496"/>
      <c r="CZ274" s="496"/>
      <c r="DA274" s="496"/>
      <c r="DB274" s="496"/>
      <c r="DC274" s="496"/>
      <c r="DD274" s="496"/>
      <c r="DE274" s="496"/>
      <c r="DF274" s="497"/>
      <c r="DG274" s="504"/>
      <c r="DH274" s="496"/>
      <c r="DI274" s="496"/>
      <c r="DJ274" s="496"/>
      <c r="DK274" s="496"/>
      <c r="DL274" s="496"/>
      <c r="DM274" s="496"/>
      <c r="DN274" s="496"/>
      <c r="DO274" s="496"/>
      <c r="DP274" s="496"/>
      <c r="DQ274" s="496"/>
      <c r="DR274" s="496"/>
      <c r="DS274" s="496"/>
      <c r="DT274" s="496"/>
      <c r="DU274" s="496"/>
      <c r="EC274" s="166"/>
      <c r="ED274" s="166"/>
      <c r="EE274" s="166"/>
      <c r="EF274" s="166"/>
      <c r="EG274" s="166"/>
      <c r="EH274" s="166"/>
      <c r="EI274" s="166"/>
      <c r="EJ274" s="166"/>
      <c r="EK274" s="166"/>
      <c r="EL274" s="166"/>
      <c r="EM274" s="166"/>
      <c r="EN274" s="166"/>
      <c r="EO274" s="166"/>
      <c r="EP274" s="166"/>
      <c r="EQ274" s="166"/>
      <c r="ER274" s="166"/>
      <c r="ES274" s="166"/>
      <c r="ET274" s="166"/>
      <c r="EU274" s="166"/>
      <c r="EV274" s="166"/>
      <c r="EW274" s="166"/>
      <c r="EX274" s="166"/>
    </row>
    <row r="275" spans="1:154" x14ac:dyDescent="0.25">
      <c r="A275" s="165">
        <f>'2.Data entry'!B273</f>
        <v>0</v>
      </c>
      <c r="B275" s="303">
        <f>'2.Data entry'!C273</f>
        <v>0</v>
      </c>
      <c r="C275" s="165">
        <f>'2.Data entry'!E273</f>
        <v>0</v>
      </c>
      <c r="H275" s="306"/>
      <c r="I275" s="262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262"/>
      <c r="AP275" s="166"/>
      <c r="AQ275" s="166"/>
      <c r="AR275" s="307"/>
      <c r="AS275" s="307"/>
      <c r="AT275" s="307"/>
      <c r="AU275" s="307"/>
      <c r="AV275" s="307"/>
      <c r="AW275" s="307"/>
      <c r="AX275" s="307"/>
      <c r="AY275" s="307"/>
      <c r="AZ275" s="307"/>
      <c r="BA275" s="307"/>
      <c r="BB275" s="307"/>
      <c r="BC275" s="307"/>
      <c r="BD275" s="307"/>
      <c r="BE275" s="307"/>
      <c r="BF275" s="307"/>
      <c r="BG275" s="166"/>
      <c r="BW275" s="166"/>
      <c r="BX275" s="262"/>
      <c r="BY275" s="336"/>
      <c r="BZ275" s="336"/>
      <c r="CA275" s="336"/>
      <c r="CB275" s="336"/>
      <c r="CC275" s="336"/>
      <c r="CD275" s="336"/>
      <c r="CE275" s="336"/>
      <c r="CF275" s="336"/>
      <c r="CG275" s="336"/>
      <c r="CH275" s="336"/>
      <c r="CI275" s="336"/>
      <c r="CJ275" s="336"/>
      <c r="CK275" s="336"/>
      <c r="CL275" s="336"/>
      <c r="CM275" s="336"/>
      <c r="CN275" s="336"/>
      <c r="CO275" s="496"/>
      <c r="CP275" s="336"/>
      <c r="CQ275" s="336"/>
      <c r="CR275" s="336"/>
      <c r="CS275" s="336"/>
      <c r="CT275" s="336"/>
      <c r="CU275" s="336"/>
      <c r="CV275" s="336"/>
      <c r="CW275" s="336"/>
      <c r="CX275" s="336"/>
      <c r="CY275" s="336"/>
      <c r="CZ275" s="336"/>
      <c r="DA275" s="336"/>
      <c r="DB275" s="336"/>
      <c r="DC275" s="336"/>
      <c r="DD275" s="336"/>
      <c r="DE275" s="336"/>
      <c r="DF275" s="480"/>
      <c r="DG275" s="336"/>
      <c r="DH275" s="336"/>
      <c r="DI275" s="336"/>
      <c r="DJ275" s="336"/>
      <c r="DK275" s="336"/>
      <c r="DL275" s="336"/>
      <c r="DM275" s="336"/>
      <c r="DN275" s="336"/>
      <c r="DO275" s="336"/>
      <c r="DP275" s="336"/>
      <c r="DQ275" s="336"/>
      <c r="DR275" s="336"/>
      <c r="DS275" s="336"/>
      <c r="DT275" s="336"/>
      <c r="DU275" s="336"/>
      <c r="DV275" s="166"/>
      <c r="DW275" s="166"/>
      <c r="DX275" s="166"/>
      <c r="DY275" s="166"/>
      <c r="DZ275" s="166"/>
      <c r="EA275" s="166"/>
      <c r="EB275" s="166"/>
      <c r="EC275" s="166"/>
      <c r="ED275" s="166"/>
      <c r="EE275" s="166"/>
      <c r="EF275" s="166"/>
      <c r="EG275" s="166"/>
      <c r="EH275" s="166"/>
      <c r="EI275" s="166"/>
      <c r="EJ275" s="166"/>
      <c r="EK275" s="166"/>
      <c r="EL275" s="166"/>
      <c r="EM275" s="166"/>
      <c r="EN275" s="166"/>
      <c r="EO275" s="166"/>
      <c r="EP275" s="166"/>
      <c r="EQ275" s="166"/>
      <c r="ER275" s="166"/>
      <c r="ES275" s="166"/>
      <c r="ET275" s="166"/>
      <c r="EU275" s="166"/>
      <c r="EV275" s="166"/>
      <c r="EW275" s="166"/>
      <c r="EX275" s="166"/>
    </row>
    <row r="276" spans="1:154" x14ac:dyDescent="0.25">
      <c r="A276" s="165">
        <f>'2.Data entry'!B274</f>
        <v>0</v>
      </c>
      <c r="B276" s="303">
        <f>'2.Data entry'!C274</f>
        <v>0</v>
      </c>
      <c r="C276" s="165">
        <f>'2.Data entry'!E274</f>
        <v>0</v>
      </c>
      <c r="H276" s="306"/>
      <c r="I276" s="262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262"/>
      <c r="AP276" s="166"/>
      <c r="AQ276" s="166"/>
      <c r="AR276" s="307"/>
      <c r="AS276" s="307"/>
      <c r="AT276" s="307"/>
      <c r="AU276" s="307"/>
      <c r="AV276" s="307"/>
      <c r="AW276" s="307"/>
      <c r="AX276" s="307"/>
      <c r="AY276" s="307"/>
      <c r="AZ276" s="307"/>
      <c r="BA276" s="307"/>
      <c r="BB276" s="307"/>
      <c r="BC276" s="307"/>
      <c r="BD276" s="307"/>
      <c r="BE276" s="307"/>
      <c r="BF276" s="307"/>
      <c r="BG276" s="166"/>
      <c r="BW276" s="166"/>
      <c r="BX276" s="262"/>
      <c r="BY276" s="336"/>
      <c r="BZ276" s="336"/>
      <c r="CA276" s="336"/>
      <c r="CB276" s="336"/>
      <c r="CC276" s="336"/>
      <c r="CD276" s="336"/>
      <c r="CE276" s="336"/>
      <c r="CF276" s="336"/>
      <c r="CG276" s="336"/>
      <c r="CH276" s="336"/>
      <c r="CI276" s="336"/>
      <c r="CJ276" s="336"/>
      <c r="CK276" s="336"/>
      <c r="CL276" s="336"/>
      <c r="CM276" s="336"/>
      <c r="CN276" s="336"/>
      <c r="CO276" s="336"/>
      <c r="CP276" s="336"/>
      <c r="CQ276" s="336"/>
      <c r="CR276" s="336"/>
      <c r="CS276" s="336"/>
      <c r="CT276" s="336"/>
      <c r="CU276" s="336"/>
      <c r="CV276" s="336"/>
      <c r="CW276" s="336"/>
      <c r="CX276" s="336"/>
      <c r="CY276" s="336"/>
      <c r="CZ276" s="336"/>
      <c r="DA276" s="336"/>
      <c r="DB276" s="336"/>
      <c r="DC276" s="336"/>
      <c r="DD276" s="336"/>
      <c r="DE276" s="336"/>
      <c r="DF276" s="480"/>
      <c r="DG276" s="336"/>
      <c r="DH276" s="336"/>
      <c r="DI276" s="336"/>
      <c r="DJ276" s="336"/>
      <c r="DK276" s="336"/>
      <c r="DL276" s="336"/>
      <c r="DM276" s="336"/>
      <c r="DN276" s="336"/>
      <c r="DO276" s="336"/>
      <c r="DP276" s="336"/>
      <c r="DQ276" s="336"/>
      <c r="DR276" s="336"/>
      <c r="DS276" s="336"/>
      <c r="DT276" s="336"/>
      <c r="DU276" s="336"/>
      <c r="DV276" s="166"/>
      <c r="DW276" s="166"/>
      <c r="DX276" s="166"/>
      <c r="DY276" s="166"/>
      <c r="DZ276" s="166"/>
      <c r="EA276" s="166"/>
      <c r="EB276" s="166"/>
      <c r="EC276" s="166"/>
      <c r="ED276" s="166"/>
      <c r="EE276" s="166"/>
      <c r="EF276" s="166"/>
      <c r="EG276" s="166"/>
      <c r="EH276" s="166"/>
      <c r="EI276" s="166"/>
      <c r="EJ276" s="166"/>
      <c r="EK276" s="166"/>
      <c r="EL276" s="166"/>
      <c r="EM276" s="166"/>
      <c r="EN276" s="166"/>
      <c r="EO276" s="166"/>
      <c r="EP276" s="166"/>
      <c r="EQ276" s="166"/>
      <c r="ER276" s="166"/>
      <c r="ES276" s="166"/>
      <c r="ET276" s="166"/>
      <c r="EU276" s="166"/>
      <c r="EV276" s="166"/>
      <c r="EW276" s="166"/>
      <c r="EX276" s="166"/>
    </row>
    <row r="277" spans="1:154" x14ac:dyDescent="0.25">
      <c r="A277" s="165">
        <f>'2.Data entry'!B275</f>
        <v>0</v>
      </c>
      <c r="B277" s="303">
        <f>'2.Data entry'!C275</f>
        <v>0</v>
      </c>
      <c r="C277" s="165">
        <f>'2.Data entry'!E275</f>
        <v>0</v>
      </c>
      <c r="H277" s="306"/>
      <c r="I277" s="262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262"/>
      <c r="AP277" s="166"/>
      <c r="AQ277" s="166"/>
      <c r="AR277" s="307"/>
      <c r="AS277" s="307"/>
      <c r="AT277" s="307"/>
      <c r="AU277" s="307"/>
      <c r="AV277" s="307"/>
      <c r="AW277" s="307"/>
      <c r="AX277" s="307"/>
      <c r="AY277" s="307"/>
      <c r="AZ277" s="307"/>
      <c r="BA277" s="307"/>
      <c r="BB277" s="307"/>
      <c r="BC277" s="307"/>
      <c r="BD277" s="307"/>
      <c r="BE277" s="307"/>
      <c r="BF277" s="307"/>
      <c r="BG277" s="166"/>
      <c r="BW277" s="166"/>
      <c r="BX277" s="262"/>
      <c r="BY277" s="336"/>
      <c r="BZ277" s="336"/>
      <c r="CA277" s="336"/>
      <c r="CB277" s="336"/>
      <c r="CC277" s="336"/>
      <c r="CD277" s="336"/>
      <c r="CE277" s="336"/>
      <c r="CF277" s="336"/>
      <c r="CG277" s="336"/>
      <c r="CH277" s="336"/>
      <c r="CI277" s="336"/>
      <c r="CJ277" s="336"/>
      <c r="CK277" s="336"/>
      <c r="CL277" s="336"/>
      <c r="CM277" s="336"/>
      <c r="CN277" s="336"/>
      <c r="CO277" s="336"/>
      <c r="CP277" s="336"/>
      <c r="CQ277" s="336"/>
      <c r="CR277" s="336"/>
      <c r="CS277" s="336"/>
      <c r="CT277" s="336"/>
      <c r="CU277" s="336"/>
      <c r="CV277" s="336"/>
      <c r="CW277" s="336"/>
      <c r="CX277" s="336"/>
      <c r="CY277" s="336"/>
      <c r="CZ277" s="336"/>
      <c r="DA277" s="336"/>
      <c r="DB277" s="336"/>
      <c r="DC277" s="336"/>
      <c r="DD277" s="336"/>
      <c r="DE277" s="336"/>
      <c r="DF277" s="480"/>
      <c r="DG277" s="336"/>
      <c r="DH277" s="336"/>
      <c r="DI277" s="336"/>
      <c r="DJ277" s="336"/>
      <c r="DK277" s="336"/>
      <c r="DL277" s="336"/>
      <c r="DM277" s="336"/>
      <c r="DN277" s="336"/>
      <c r="DO277" s="336"/>
      <c r="DP277" s="336" t="s">
        <v>303</v>
      </c>
      <c r="DQ277" s="336"/>
      <c r="DR277" s="336"/>
      <c r="DS277" s="336"/>
      <c r="DT277" s="336"/>
      <c r="DU277" s="336"/>
      <c r="DV277" s="166"/>
      <c r="DW277" s="166"/>
      <c r="DX277" s="166"/>
      <c r="DY277" s="166"/>
      <c r="DZ277" s="166"/>
      <c r="EA277" s="166"/>
      <c r="EB277" s="166"/>
      <c r="EC277" s="166"/>
      <c r="ED277" s="166"/>
      <c r="EE277" s="166"/>
      <c r="EF277" s="166"/>
      <c r="EG277" s="166"/>
      <c r="EH277" s="166"/>
      <c r="EI277" s="166"/>
      <c r="EJ277" s="166"/>
      <c r="EK277" s="166"/>
      <c r="EL277" s="166"/>
      <c r="EM277" s="166"/>
      <c r="EN277" s="166"/>
      <c r="EO277" s="166"/>
      <c r="EP277" s="166"/>
      <c r="EQ277" s="166"/>
      <c r="ER277" s="166"/>
      <c r="ES277" s="166"/>
      <c r="ET277" s="166"/>
      <c r="EU277" s="166"/>
      <c r="EV277" s="166"/>
      <c r="EW277" s="166"/>
      <c r="EX277" s="166"/>
    </row>
    <row r="278" spans="1:154" x14ac:dyDescent="0.25">
      <c r="A278" s="165">
        <f>'2.Data entry'!B276</f>
        <v>0</v>
      </c>
      <c r="B278" s="303">
        <f>'2.Data entry'!C276</f>
        <v>0</v>
      </c>
      <c r="C278" s="165">
        <f>'2.Data entry'!E276</f>
        <v>0</v>
      </c>
      <c r="H278" s="306"/>
      <c r="I278" s="262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262"/>
      <c r="AP278" s="166"/>
      <c r="AQ278" s="166"/>
      <c r="AR278" s="307"/>
      <c r="AS278" s="307"/>
      <c r="AT278" s="307"/>
      <c r="AU278" s="307"/>
      <c r="AV278" s="307"/>
      <c r="AW278" s="307"/>
      <c r="AX278" s="307"/>
      <c r="AY278" s="307"/>
      <c r="AZ278" s="307"/>
      <c r="BA278" s="307"/>
      <c r="BB278" s="307"/>
      <c r="BC278" s="307"/>
      <c r="BD278" s="307"/>
      <c r="BE278" s="307"/>
      <c r="BF278" s="307"/>
      <c r="BG278" s="166"/>
      <c r="BW278" s="166"/>
      <c r="BX278" s="262"/>
      <c r="BY278" s="336"/>
      <c r="BZ278" s="336"/>
      <c r="CA278" s="336"/>
      <c r="CB278" s="336"/>
      <c r="CC278" s="336"/>
      <c r="CD278" s="336"/>
      <c r="CE278" s="336"/>
      <c r="CF278" s="336"/>
      <c r="CG278" s="336"/>
      <c r="CH278" s="336"/>
      <c r="CI278" s="336"/>
      <c r="CJ278" s="336"/>
      <c r="CK278" s="336"/>
      <c r="CL278" s="336"/>
      <c r="CM278" s="336"/>
      <c r="CN278" s="336"/>
      <c r="CO278" s="336"/>
      <c r="CP278" s="336"/>
      <c r="CQ278" s="336"/>
      <c r="CR278" s="336"/>
      <c r="CS278" s="336"/>
      <c r="CT278" s="336"/>
      <c r="CU278" s="336"/>
      <c r="CV278" s="336"/>
      <c r="CW278" s="336"/>
      <c r="CX278" s="336"/>
      <c r="CY278" s="336"/>
      <c r="CZ278" s="336"/>
      <c r="DA278" s="336"/>
      <c r="DB278" s="336"/>
      <c r="DC278" s="336"/>
      <c r="DD278" s="336"/>
      <c r="DE278" s="336"/>
      <c r="DF278" s="480"/>
      <c r="DG278" s="336"/>
      <c r="DH278" s="336"/>
      <c r="DI278" s="336"/>
      <c r="DJ278" s="336"/>
      <c r="DK278" s="336"/>
      <c r="DL278" s="336"/>
      <c r="DM278" s="336"/>
      <c r="DN278" s="336"/>
      <c r="DO278" s="336"/>
      <c r="DP278" s="336"/>
      <c r="DQ278" s="336"/>
      <c r="DR278" s="336"/>
      <c r="DS278" s="336"/>
      <c r="DT278" s="336"/>
      <c r="DU278" s="336"/>
      <c r="DV278" s="166"/>
      <c r="DW278" s="166"/>
      <c r="DX278" s="166"/>
      <c r="DY278" s="166"/>
      <c r="DZ278" s="166"/>
      <c r="EA278" s="166"/>
      <c r="EB278" s="166"/>
      <c r="EC278" s="166"/>
      <c r="ED278" s="166"/>
      <c r="EE278" s="166"/>
      <c r="EF278" s="166"/>
      <c r="EG278" s="166"/>
      <c r="EH278" s="166"/>
      <c r="EI278" s="166"/>
      <c r="EJ278" s="166"/>
      <c r="EK278" s="166"/>
      <c r="EL278" s="166"/>
      <c r="EM278" s="166"/>
      <c r="EN278" s="166"/>
      <c r="EO278" s="166"/>
      <c r="EP278" s="166"/>
      <c r="EQ278" s="166"/>
      <c r="ER278" s="166"/>
      <c r="ES278" s="166"/>
      <c r="ET278" s="166"/>
      <c r="EU278" s="166"/>
      <c r="EV278" s="166"/>
      <c r="EW278" s="166"/>
      <c r="EX278" s="166"/>
    </row>
    <row r="279" spans="1:154" x14ac:dyDescent="0.25">
      <c r="A279" s="165">
        <f>'2.Data entry'!B277</f>
        <v>0</v>
      </c>
      <c r="B279" s="303">
        <f>'2.Data entry'!C277</f>
        <v>0</v>
      </c>
      <c r="C279" s="165">
        <f>'2.Data entry'!E277</f>
        <v>0</v>
      </c>
      <c r="H279" s="306"/>
      <c r="I279" s="262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262"/>
      <c r="AP279" s="166"/>
      <c r="AQ279" s="166"/>
      <c r="AR279" s="307"/>
      <c r="AS279" s="307"/>
      <c r="AT279" s="307"/>
      <c r="AU279" s="307"/>
      <c r="AV279" s="307"/>
      <c r="AW279" s="307"/>
      <c r="AX279" s="307"/>
      <c r="AY279" s="307"/>
      <c r="AZ279" s="307"/>
      <c r="BA279" s="307"/>
      <c r="BB279" s="307"/>
      <c r="BC279" s="307"/>
      <c r="BD279" s="307"/>
      <c r="BE279" s="307"/>
      <c r="BF279" s="307"/>
      <c r="BG279" s="166"/>
      <c r="BW279" s="166"/>
      <c r="BX279" s="262"/>
      <c r="BY279" s="336"/>
      <c r="BZ279" s="336"/>
      <c r="CA279" s="336"/>
      <c r="CB279" s="336"/>
      <c r="CC279" s="336"/>
      <c r="CD279" s="336"/>
      <c r="CE279" s="336"/>
      <c r="CF279" s="336"/>
      <c r="CG279" s="336"/>
      <c r="CH279" s="336"/>
      <c r="CI279" s="336"/>
      <c r="CJ279" s="336"/>
      <c r="CK279" s="336"/>
      <c r="CL279" s="336"/>
      <c r="CM279" s="336"/>
      <c r="CN279" s="336"/>
      <c r="CO279" s="336"/>
      <c r="CP279" s="336"/>
      <c r="CQ279" s="336"/>
      <c r="CR279" s="336"/>
      <c r="CS279" s="336"/>
      <c r="CT279" s="336"/>
      <c r="CU279" s="336"/>
      <c r="CV279" s="336"/>
      <c r="CW279" s="336"/>
      <c r="CX279" s="336"/>
      <c r="CY279" s="336"/>
      <c r="CZ279" s="336"/>
      <c r="DA279" s="336"/>
      <c r="DB279" s="336"/>
      <c r="DC279" s="336"/>
      <c r="DD279" s="336"/>
      <c r="DE279" s="336"/>
      <c r="DF279" s="480"/>
      <c r="DG279" s="336"/>
      <c r="DH279" s="336"/>
      <c r="DI279" s="336"/>
      <c r="DJ279" s="336"/>
      <c r="DK279" s="336"/>
      <c r="DL279" s="336"/>
      <c r="DM279" s="336"/>
      <c r="DN279" s="336"/>
      <c r="DO279" s="336"/>
      <c r="DP279" s="336"/>
      <c r="DQ279" s="336"/>
      <c r="DR279" s="336"/>
      <c r="DS279" s="336"/>
      <c r="DT279" s="336"/>
      <c r="DU279" s="336"/>
      <c r="DV279" s="166"/>
      <c r="DW279" s="166"/>
      <c r="DX279" s="166"/>
      <c r="DY279" s="166"/>
      <c r="DZ279" s="166"/>
      <c r="EA279" s="166"/>
      <c r="EB279" s="166"/>
      <c r="EC279" s="166"/>
      <c r="ED279" s="166"/>
      <c r="EE279" s="166"/>
      <c r="EF279" s="166"/>
      <c r="EG279" s="166"/>
      <c r="EH279" s="166"/>
      <c r="EI279" s="166"/>
      <c r="EJ279" s="166"/>
      <c r="EK279" s="166"/>
      <c r="EL279" s="166"/>
      <c r="EM279" s="166"/>
      <c r="EN279" s="166"/>
      <c r="EO279" s="166"/>
      <c r="EP279" s="166"/>
      <c r="EQ279" s="166"/>
      <c r="ER279" s="166"/>
      <c r="ES279" s="166"/>
      <c r="ET279" s="166"/>
      <c r="EU279" s="166"/>
      <c r="EV279" s="166"/>
      <c r="EW279" s="166"/>
      <c r="EX279" s="166"/>
    </row>
    <row r="280" spans="1:154" x14ac:dyDescent="0.25">
      <c r="H280" s="306"/>
      <c r="I280" s="262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262"/>
      <c r="AP280" s="166"/>
      <c r="AQ280" s="166"/>
      <c r="AR280" s="307"/>
      <c r="AS280" s="307"/>
      <c r="AT280" s="307"/>
      <c r="AU280" s="307"/>
      <c r="AV280" s="307"/>
      <c r="AW280" s="307"/>
      <c r="AX280" s="307"/>
      <c r="AY280" s="307"/>
      <c r="AZ280" s="307"/>
      <c r="BA280" s="307"/>
      <c r="BB280" s="307"/>
      <c r="BC280" s="307"/>
      <c r="BD280" s="307"/>
      <c r="BE280" s="307"/>
      <c r="BF280" s="307"/>
      <c r="BG280" s="166"/>
      <c r="BW280" s="166"/>
      <c r="BX280" s="262"/>
      <c r="BY280" s="336"/>
      <c r="BZ280" s="336"/>
      <c r="CA280" s="336"/>
      <c r="CB280" s="336"/>
      <c r="CC280" s="336"/>
      <c r="CD280" s="336"/>
      <c r="CE280" s="336"/>
      <c r="CF280" s="336"/>
      <c r="CG280" s="336"/>
      <c r="CH280" s="336"/>
      <c r="CI280" s="336"/>
      <c r="CJ280" s="336"/>
      <c r="CK280" s="336"/>
      <c r="CL280" s="336"/>
      <c r="CM280" s="336"/>
      <c r="CN280" s="336"/>
      <c r="CO280" s="336"/>
      <c r="CP280" s="336"/>
      <c r="CQ280" s="336"/>
      <c r="CR280" s="336"/>
      <c r="CS280" s="336"/>
      <c r="CT280" s="336"/>
      <c r="CU280" s="336"/>
      <c r="CV280" s="336"/>
      <c r="CW280" s="336"/>
      <c r="CX280" s="336"/>
      <c r="CY280" s="336"/>
      <c r="CZ280" s="336"/>
      <c r="DA280" s="336"/>
      <c r="DB280" s="336"/>
      <c r="DC280" s="336"/>
      <c r="DD280" s="336"/>
      <c r="DE280" s="336"/>
      <c r="DF280" s="480"/>
      <c r="DG280" s="336"/>
      <c r="DH280" s="336"/>
      <c r="DI280" s="336"/>
      <c r="DJ280" s="336"/>
      <c r="DK280" s="336"/>
      <c r="DL280" s="336"/>
      <c r="DM280" s="336"/>
      <c r="DN280" s="336"/>
      <c r="DO280" s="336"/>
      <c r="DP280" s="336"/>
      <c r="DQ280" s="336"/>
      <c r="DR280" s="336"/>
      <c r="DS280" s="336"/>
      <c r="DT280" s="336"/>
      <c r="DU280" s="336"/>
      <c r="DV280" s="166"/>
      <c r="DW280" s="166"/>
      <c r="DX280" s="166"/>
      <c r="DY280" s="166"/>
      <c r="DZ280" s="166"/>
      <c r="EA280" s="166"/>
      <c r="EB280" s="166"/>
      <c r="EC280" s="166"/>
      <c r="ED280" s="166"/>
      <c r="EE280" s="166"/>
      <c r="EF280" s="166"/>
      <c r="EG280" s="166"/>
      <c r="EH280" s="166"/>
      <c r="EI280" s="166"/>
      <c r="EJ280" s="166"/>
      <c r="EK280" s="166"/>
      <c r="EL280" s="166"/>
      <c r="EM280" s="166"/>
      <c r="EN280" s="166"/>
      <c r="EO280" s="166"/>
      <c r="EP280" s="166"/>
      <c r="EQ280" s="166"/>
      <c r="ER280" s="166"/>
      <c r="ES280" s="166"/>
      <c r="ET280" s="166"/>
      <c r="EU280" s="166"/>
      <c r="EV280" s="166"/>
      <c r="EW280" s="166"/>
      <c r="EX280" s="166"/>
    </row>
    <row r="281" spans="1:154" x14ac:dyDescent="0.25">
      <c r="H281" s="306"/>
      <c r="I281" s="262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262"/>
      <c r="AP281" s="166"/>
      <c r="AQ281" s="166"/>
      <c r="AR281" s="307"/>
      <c r="AS281" s="307"/>
      <c r="AT281" s="307"/>
      <c r="AU281" s="307"/>
      <c r="AV281" s="307"/>
      <c r="AW281" s="307"/>
      <c r="AX281" s="307"/>
      <c r="AY281" s="307"/>
      <c r="AZ281" s="307"/>
      <c r="BA281" s="307"/>
      <c r="BB281" s="307"/>
      <c r="BC281" s="307"/>
      <c r="BD281" s="307"/>
      <c r="BE281" s="307"/>
      <c r="BF281" s="307"/>
      <c r="BG281" s="166"/>
      <c r="BW281" s="166"/>
      <c r="BX281" s="262"/>
      <c r="BY281" s="336"/>
      <c r="BZ281" s="336"/>
      <c r="CA281" s="336"/>
      <c r="CB281" s="336"/>
      <c r="CC281" s="336"/>
      <c r="CD281" s="336"/>
      <c r="CE281" s="336"/>
      <c r="CF281" s="336"/>
      <c r="CG281" s="336"/>
      <c r="CH281" s="336"/>
      <c r="CI281" s="336"/>
      <c r="CJ281" s="336"/>
      <c r="CK281" s="336"/>
      <c r="CL281" s="336"/>
      <c r="CM281" s="336"/>
      <c r="CN281" s="336"/>
      <c r="CO281" s="336"/>
      <c r="CP281" s="336"/>
      <c r="CQ281" s="336"/>
      <c r="CR281" s="336"/>
      <c r="CS281" s="336"/>
      <c r="CT281" s="336"/>
      <c r="CU281" s="336"/>
      <c r="CV281" s="336"/>
      <c r="CW281" s="336"/>
      <c r="CX281" s="336"/>
      <c r="CY281" s="336"/>
      <c r="CZ281" s="336"/>
      <c r="DA281" s="336"/>
      <c r="DB281" s="336"/>
      <c r="DC281" s="336"/>
      <c r="DD281" s="336"/>
      <c r="DE281" s="336"/>
      <c r="DF281" s="480"/>
      <c r="DG281" s="336"/>
      <c r="DH281" s="336"/>
      <c r="DI281" s="336"/>
      <c r="DJ281" s="336"/>
      <c r="DK281" s="336"/>
      <c r="DL281" s="336"/>
      <c r="DM281" s="336"/>
      <c r="DN281" s="336"/>
      <c r="DO281" s="336"/>
      <c r="DP281" s="336"/>
      <c r="DQ281" s="336"/>
      <c r="DR281" s="336"/>
      <c r="DS281" s="336"/>
      <c r="DT281" s="336"/>
      <c r="DU281" s="336"/>
      <c r="DV281" s="166"/>
      <c r="DW281" s="166"/>
      <c r="DX281" s="166"/>
      <c r="DY281" s="166"/>
      <c r="DZ281" s="166"/>
      <c r="EA281" s="166"/>
      <c r="EB281" s="166"/>
      <c r="EC281" s="166"/>
      <c r="ED281" s="166"/>
      <c r="EE281" s="166"/>
      <c r="EF281" s="166"/>
      <c r="EG281" s="166"/>
      <c r="EH281" s="166"/>
      <c r="EI281" s="166"/>
      <c r="EJ281" s="166"/>
      <c r="EK281" s="166"/>
      <c r="EL281" s="166"/>
      <c r="EM281" s="166"/>
      <c r="EN281" s="166"/>
      <c r="EO281" s="166"/>
      <c r="EP281" s="166"/>
      <c r="EQ281" s="166"/>
      <c r="ER281" s="166"/>
      <c r="ES281" s="166"/>
      <c r="ET281" s="166"/>
      <c r="EU281" s="166"/>
      <c r="EV281" s="166"/>
      <c r="EW281" s="166"/>
      <c r="EX281" s="166"/>
    </row>
    <row r="282" spans="1:154" x14ac:dyDescent="0.25">
      <c r="H282" s="306"/>
      <c r="I282" s="262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262"/>
      <c r="AP282" s="166"/>
      <c r="AQ282" s="166"/>
      <c r="AR282" s="307"/>
      <c r="AS282" s="307"/>
      <c r="AT282" s="307"/>
      <c r="AU282" s="307"/>
      <c r="AV282" s="307"/>
      <c r="AW282" s="307"/>
      <c r="AX282" s="307"/>
      <c r="AY282" s="307"/>
      <c r="AZ282" s="307"/>
      <c r="BA282" s="307"/>
      <c r="BB282" s="307"/>
      <c r="BC282" s="307"/>
      <c r="BD282" s="307"/>
      <c r="BE282" s="307"/>
      <c r="BF282" s="307"/>
      <c r="BG282" s="166"/>
      <c r="BW282" s="166"/>
      <c r="BX282" s="262"/>
      <c r="BY282" s="336"/>
      <c r="BZ282" s="336"/>
      <c r="CA282" s="336"/>
      <c r="CB282" s="336"/>
      <c r="CC282" s="336"/>
      <c r="CD282" s="336"/>
      <c r="CE282" s="336"/>
      <c r="CF282" s="336"/>
      <c r="CG282" s="336"/>
      <c r="CH282" s="336"/>
      <c r="CI282" s="336"/>
      <c r="CJ282" s="336"/>
      <c r="CK282" s="336"/>
      <c r="CL282" s="336"/>
      <c r="CM282" s="336"/>
      <c r="CN282" s="336"/>
      <c r="CO282" s="336"/>
      <c r="CP282" s="336"/>
      <c r="CQ282" s="336"/>
      <c r="CR282" s="336"/>
      <c r="CS282" s="336"/>
      <c r="CT282" s="336"/>
      <c r="CU282" s="336"/>
      <c r="CV282" s="336"/>
      <c r="CW282" s="336"/>
      <c r="CX282" s="336"/>
      <c r="CY282" s="336"/>
      <c r="CZ282" s="336"/>
      <c r="DA282" s="336"/>
      <c r="DB282" s="336"/>
      <c r="DC282" s="336"/>
      <c r="DD282" s="336"/>
      <c r="DE282" s="336"/>
      <c r="DF282" s="480"/>
      <c r="DG282" s="336"/>
      <c r="DH282" s="336"/>
      <c r="DI282" s="336"/>
      <c r="DJ282" s="336"/>
      <c r="DK282" s="336"/>
      <c r="DL282" s="336"/>
      <c r="DM282" s="336"/>
      <c r="DN282" s="336"/>
      <c r="DO282" s="336"/>
      <c r="DP282" s="336"/>
      <c r="DQ282" s="336"/>
      <c r="DR282" s="336"/>
      <c r="DS282" s="336"/>
      <c r="DT282" s="336"/>
      <c r="DU282" s="336"/>
      <c r="DV282" s="166"/>
      <c r="DW282" s="166"/>
      <c r="DX282" s="166"/>
      <c r="DY282" s="166"/>
      <c r="DZ282" s="166"/>
      <c r="EA282" s="166"/>
      <c r="EB282" s="166"/>
      <c r="EC282" s="166"/>
      <c r="ED282" s="166"/>
      <c r="EE282" s="166"/>
      <c r="EF282" s="166"/>
      <c r="EG282" s="166"/>
      <c r="EH282" s="166"/>
      <c r="EI282" s="166"/>
      <c r="EJ282" s="166"/>
      <c r="EK282" s="166"/>
      <c r="EL282" s="166"/>
      <c r="EM282" s="166"/>
      <c r="EN282" s="166"/>
      <c r="EO282" s="166"/>
      <c r="EP282" s="166"/>
      <c r="EQ282" s="166"/>
      <c r="ER282" s="166"/>
      <c r="ES282" s="166"/>
      <c r="ET282" s="166"/>
      <c r="EU282" s="166"/>
      <c r="EV282" s="166"/>
      <c r="EW282" s="166"/>
      <c r="EX282" s="166"/>
    </row>
    <row r="283" spans="1:154" s="374" customFormat="1" x14ac:dyDescent="0.25">
      <c r="A283" s="367"/>
      <c r="B283" s="368"/>
      <c r="C283" s="369"/>
      <c r="D283" s="370"/>
      <c r="E283" s="370"/>
      <c r="F283" s="370"/>
      <c r="G283" s="370"/>
      <c r="H283" s="371"/>
      <c r="I283" s="372"/>
      <c r="J283" s="373"/>
      <c r="K283" s="373"/>
      <c r="L283" s="373"/>
      <c r="M283" s="373"/>
      <c r="N283" s="373"/>
      <c r="O283" s="373"/>
      <c r="P283" s="373"/>
      <c r="Q283" s="373"/>
      <c r="R283" s="373"/>
      <c r="S283" s="373"/>
      <c r="T283" s="373"/>
      <c r="U283" s="373"/>
      <c r="V283" s="373"/>
      <c r="W283" s="373"/>
      <c r="X283" s="373"/>
      <c r="Y283" s="373"/>
      <c r="Z283" s="372"/>
      <c r="AA283" s="373"/>
      <c r="AB283" s="373"/>
      <c r="AC283" s="373"/>
      <c r="AD283" s="373"/>
      <c r="AE283" s="373"/>
      <c r="AF283" s="373"/>
      <c r="AG283" s="373"/>
      <c r="AH283" s="373"/>
      <c r="AI283" s="373"/>
      <c r="AJ283" s="373"/>
      <c r="AK283" s="373"/>
      <c r="AL283" s="373"/>
      <c r="AM283" s="373"/>
      <c r="AN283" s="373"/>
      <c r="AO283" s="373"/>
      <c r="AP283" s="373"/>
      <c r="AQ283" s="373"/>
      <c r="AR283" s="373"/>
      <c r="AS283" s="373"/>
      <c r="AT283" s="373"/>
      <c r="AU283" s="373"/>
      <c r="AV283" s="373"/>
      <c r="AW283" s="373"/>
      <c r="AX283" s="373"/>
      <c r="AY283" s="373"/>
      <c r="AZ283" s="373"/>
      <c r="BA283" s="373"/>
      <c r="BB283" s="373"/>
      <c r="BC283" s="373"/>
      <c r="BD283" s="373"/>
      <c r="BE283" s="373"/>
      <c r="BF283" s="373"/>
      <c r="BG283" s="373"/>
      <c r="BH283" s="373"/>
      <c r="BI283" s="373"/>
      <c r="BJ283" s="373"/>
      <c r="BK283" s="373"/>
      <c r="BL283" s="373"/>
      <c r="BM283" s="373"/>
      <c r="BN283" s="373"/>
      <c r="BO283" s="373"/>
      <c r="BP283" s="373"/>
      <c r="BQ283" s="373"/>
      <c r="BR283" s="373"/>
      <c r="BS283" s="373"/>
      <c r="BT283" s="373"/>
      <c r="BU283" s="373"/>
      <c r="BV283" s="373"/>
      <c r="BW283" s="373"/>
      <c r="BX283" s="372"/>
      <c r="BY283" s="505"/>
      <c r="BZ283" s="505"/>
      <c r="CA283" s="505"/>
      <c r="CB283" s="505"/>
      <c r="CC283" s="505"/>
      <c r="CD283" s="505"/>
      <c r="CE283" s="505"/>
      <c r="CF283" s="505"/>
      <c r="CG283" s="505"/>
      <c r="CH283" s="505"/>
      <c r="CI283" s="505"/>
      <c r="CJ283" s="505"/>
      <c r="CK283" s="505"/>
      <c r="CL283" s="505"/>
      <c r="CM283" s="505"/>
      <c r="CN283" s="505"/>
      <c r="CO283" s="505"/>
      <c r="CP283" s="505"/>
      <c r="CQ283" s="505"/>
      <c r="CR283" s="505"/>
      <c r="CS283" s="505"/>
      <c r="CT283" s="505"/>
      <c r="CU283" s="505"/>
      <c r="CV283" s="505"/>
      <c r="CW283" s="505"/>
      <c r="CX283" s="505"/>
      <c r="CY283" s="505"/>
      <c r="CZ283" s="505"/>
      <c r="DA283" s="505"/>
      <c r="DB283" s="505"/>
      <c r="DC283" s="505"/>
      <c r="DD283" s="505"/>
      <c r="DE283" s="505"/>
      <c r="DF283" s="506"/>
      <c r="DG283" s="505"/>
      <c r="DH283" s="505"/>
      <c r="DI283" s="505"/>
      <c r="DJ283" s="505"/>
      <c r="DK283" s="505"/>
      <c r="DL283" s="505"/>
      <c r="DM283" s="505"/>
      <c r="DN283" s="505"/>
      <c r="DO283" s="505"/>
      <c r="DP283" s="505"/>
      <c r="DQ283" s="505"/>
      <c r="DR283" s="505"/>
      <c r="DS283" s="505"/>
      <c r="DT283" s="505"/>
      <c r="DU283" s="505"/>
      <c r="DV283" s="373"/>
      <c r="DW283" s="373"/>
      <c r="DX283" s="373"/>
      <c r="DY283" s="373"/>
      <c r="DZ283" s="373"/>
      <c r="EA283" s="373"/>
      <c r="EB283" s="373"/>
      <c r="EC283" s="373"/>
      <c r="ED283" s="373"/>
      <c r="EE283" s="373"/>
      <c r="EF283" s="373"/>
      <c r="EG283" s="373"/>
      <c r="EH283" s="373"/>
      <c r="EI283" s="373"/>
      <c r="EJ283" s="373"/>
      <c r="EK283" s="373"/>
      <c r="EL283" s="373"/>
      <c r="EM283" s="373"/>
      <c r="EN283" s="373"/>
      <c r="EO283" s="373"/>
      <c r="EP283" s="373"/>
      <c r="EQ283" s="373"/>
      <c r="ER283" s="373"/>
      <c r="ES283" s="373"/>
      <c r="ET283" s="373"/>
      <c r="EU283" s="373"/>
      <c r="EV283" s="373"/>
      <c r="EW283" s="373"/>
      <c r="EX283" s="373"/>
    </row>
    <row r="284" spans="1:154" x14ac:dyDescent="0.25">
      <c r="H284" s="306"/>
      <c r="I284" s="262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262"/>
      <c r="AA284" s="166"/>
      <c r="AB284" s="166"/>
      <c r="AC284" s="166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  <c r="AZ284" s="166"/>
      <c r="BA284" s="166"/>
      <c r="BB284" s="166"/>
      <c r="BC284" s="166"/>
      <c r="BD284" s="166"/>
      <c r="BE284" s="166"/>
      <c r="BF284" s="166"/>
      <c r="BG284" s="166"/>
      <c r="BH284" s="166"/>
      <c r="BI284" s="166"/>
      <c r="BJ284" s="166"/>
      <c r="BK284" s="166"/>
      <c r="BL284" s="166"/>
      <c r="BM284" s="166"/>
      <c r="BN284" s="166"/>
      <c r="BO284" s="166"/>
      <c r="BP284" s="166"/>
      <c r="BQ284" s="166"/>
      <c r="BR284" s="166"/>
      <c r="BS284" s="166"/>
      <c r="BT284" s="166"/>
      <c r="BU284" s="166"/>
      <c r="BV284" s="166"/>
      <c r="BW284" s="377" t="s">
        <v>116</v>
      </c>
      <c r="BX284" s="378"/>
      <c r="BY284" s="507" t="e">
        <f t="shared" ref="BY284:CM284" si="473">SUM(BY8:BY235)</f>
        <v>#DIV/0!</v>
      </c>
      <c r="BZ284" s="507" t="e">
        <f t="shared" si="473"/>
        <v>#DIV/0!</v>
      </c>
      <c r="CA284" s="507" t="e">
        <f t="shared" si="473"/>
        <v>#DIV/0!</v>
      </c>
      <c r="CB284" s="507" t="e">
        <f t="shared" si="473"/>
        <v>#DIV/0!</v>
      </c>
      <c r="CC284" s="507" t="e">
        <f t="shared" si="473"/>
        <v>#DIV/0!</v>
      </c>
      <c r="CD284" s="507" t="e">
        <f t="shared" si="473"/>
        <v>#DIV/0!</v>
      </c>
      <c r="CE284" s="507" t="e">
        <f t="shared" si="473"/>
        <v>#DIV/0!</v>
      </c>
      <c r="CF284" s="507" t="e">
        <f t="shared" si="473"/>
        <v>#DIV/0!</v>
      </c>
      <c r="CG284" s="507" t="e">
        <f t="shared" si="473"/>
        <v>#DIV/0!</v>
      </c>
      <c r="CH284" s="507" t="e">
        <f t="shared" si="473"/>
        <v>#DIV/0!</v>
      </c>
      <c r="CI284" s="507" t="e">
        <f t="shared" si="473"/>
        <v>#DIV/0!</v>
      </c>
      <c r="CJ284" s="507" t="e">
        <f t="shared" si="473"/>
        <v>#DIV/0!</v>
      </c>
      <c r="CK284" s="507" t="e">
        <f t="shared" si="473"/>
        <v>#DIV/0!</v>
      </c>
      <c r="CL284" s="507" t="e">
        <f t="shared" si="473"/>
        <v>#DIV/0!</v>
      </c>
      <c r="CM284" s="507" t="e">
        <f t="shared" si="473"/>
        <v>#DIV/0!</v>
      </c>
      <c r="CN284" s="336"/>
      <c r="CO284" s="336"/>
      <c r="CP284" s="507">
        <f t="shared" ref="CP284:DD284" si="474">SUM(CP8:CP235)</f>
        <v>0</v>
      </c>
      <c r="CQ284" s="507">
        <f t="shared" si="474"/>
        <v>0</v>
      </c>
      <c r="CR284" s="507">
        <f t="shared" si="474"/>
        <v>0</v>
      </c>
      <c r="CS284" s="507">
        <f t="shared" si="474"/>
        <v>0</v>
      </c>
      <c r="CT284" s="507">
        <f t="shared" si="474"/>
        <v>0</v>
      </c>
      <c r="CU284" s="507">
        <f t="shared" si="474"/>
        <v>0</v>
      </c>
      <c r="CV284" s="507">
        <f t="shared" si="474"/>
        <v>0</v>
      </c>
      <c r="CW284" s="507">
        <f t="shared" si="474"/>
        <v>0</v>
      </c>
      <c r="CX284" s="507">
        <f t="shared" si="474"/>
        <v>0</v>
      </c>
      <c r="CY284" s="507">
        <f t="shared" si="474"/>
        <v>0</v>
      </c>
      <c r="CZ284" s="507">
        <f t="shared" si="474"/>
        <v>0</v>
      </c>
      <c r="DA284" s="507">
        <f t="shared" si="474"/>
        <v>0</v>
      </c>
      <c r="DB284" s="507">
        <f t="shared" si="474"/>
        <v>0</v>
      </c>
      <c r="DC284" s="507">
        <f t="shared" si="474"/>
        <v>0</v>
      </c>
      <c r="DD284" s="507">
        <f t="shared" si="474"/>
        <v>0</v>
      </c>
      <c r="DE284" s="336"/>
      <c r="DF284" s="336"/>
      <c r="DG284" s="507" t="e">
        <f t="shared" ref="DG284:DU284" si="475">SUM(DG8:DG272)</f>
        <v>#DIV/0!</v>
      </c>
      <c r="DH284" s="507" t="e">
        <f t="shared" si="475"/>
        <v>#DIV/0!</v>
      </c>
      <c r="DI284" s="507" t="e">
        <f t="shared" si="475"/>
        <v>#DIV/0!</v>
      </c>
      <c r="DJ284" s="507" t="e">
        <f t="shared" si="475"/>
        <v>#DIV/0!</v>
      </c>
      <c r="DK284" s="507" t="e">
        <f t="shared" si="475"/>
        <v>#DIV/0!</v>
      </c>
      <c r="DL284" s="507" t="e">
        <f t="shared" si="475"/>
        <v>#DIV/0!</v>
      </c>
      <c r="DM284" s="507" t="e">
        <f t="shared" si="475"/>
        <v>#DIV/0!</v>
      </c>
      <c r="DN284" s="507" t="e">
        <f t="shared" si="475"/>
        <v>#DIV/0!</v>
      </c>
      <c r="DO284" s="507" t="e">
        <f t="shared" si="475"/>
        <v>#DIV/0!</v>
      </c>
      <c r="DP284" s="507" t="e">
        <f t="shared" si="475"/>
        <v>#DIV/0!</v>
      </c>
      <c r="DQ284" s="507" t="e">
        <f t="shared" si="475"/>
        <v>#DIV/0!</v>
      </c>
      <c r="DR284" s="507" t="e">
        <f t="shared" si="475"/>
        <v>#DIV/0!</v>
      </c>
      <c r="DS284" s="507" t="e">
        <f t="shared" si="475"/>
        <v>#DIV/0!</v>
      </c>
      <c r="DT284" s="507" t="e">
        <f t="shared" si="475"/>
        <v>#DIV/0!</v>
      </c>
      <c r="DU284" s="507" t="e">
        <f t="shared" si="475"/>
        <v>#DIV/0!</v>
      </c>
      <c r="DV284" s="166"/>
      <c r="DW284" s="166"/>
      <c r="DX284" s="166"/>
      <c r="DY284" s="166"/>
      <c r="DZ284" s="166"/>
      <c r="EA284" s="166"/>
      <c r="EB284" s="166"/>
      <c r="EC284" s="166"/>
      <c r="ED284" s="166"/>
      <c r="EE284" s="166"/>
      <c r="EF284" s="166"/>
      <c r="EG284" s="166"/>
      <c r="EH284" s="166"/>
      <c r="EI284" s="166"/>
      <c r="EJ284" s="166"/>
      <c r="EK284" s="166"/>
      <c r="EL284" s="166"/>
      <c r="EM284" s="166"/>
      <c r="EN284" s="166"/>
      <c r="EO284" s="166"/>
      <c r="EP284" s="166"/>
      <c r="EQ284" s="166"/>
      <c r="ER284" s="166"/>
      <c r="ES284" s="166"/>
      <c r="ET284" s="166"/>
      <c r="EU284" s="166"/>
      <c r="EV284" s="166"/>
      <c r="EW284" s="166"/>
      <c r="EX284" s="166"/>
    </row>
    <row r="285" spans="1:154" x14ac:dyDescent="0.25">
      <c r="H285" s="306"/>
      <c r="I285" s="262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262"/>
      <c r="AA285" s="166"/>
      <c r="AB285" s="166"/>
      <c r="AC285" s="166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  <c r="AZ285" s="166"/>
      <c r="BA285" s="166"/>
      <c r="BB285" s="166"/>
      <c r="BC285" s="166"/>
      <c r="BD285" s="166"/>
      <c r="BE285" s="166"/>
      <c r="BF285" s="166"/>
      <c r="BG285" s="166"/>
      <c r="BH285" s="166"/>
      <c r="BI285" s="166"/>
      <c r="BJ285" s="166"/>
      <c r="BK285" s="166"/>
      <c r="BL285" s="166"/>
      <c r="BM285" s="166"/>
      <c r="BN285" s="166"/>
      <c r="BO285" s="166"/>
      <c r="BP285" s="166"/>
      <c r="BQ285" s="166"/>
      <c r="BR285" s="166"/>
      <c r="BS285" s="166"/>
      <c r="BT285" s="166"/>
      <c r="BU285" s="166"/>
      <c r="BV285" s="166"/>
      <c r="BW285" s="166"/>
      <c r="BX285" s="262"/>
      <c r="BY285" s="336"/>
      <c r="BZ285" s="336"/>
      <c r="CA285" s="336"/>
      <c r="CB285" s="336"/>
      <c r="CC285" s="336"/>
      <c r="CD285" s="336"/>
      <c r="CE285" s="336"/>
      <c r="CF285" s="336"/>
      <c r="CG285" s="336"/>
      <c r="CH285" s="336"/>
      <c r="CI285" s="336"/>
      <c r="CJ285" s="336"/>
      <c r="CK285" s="336"/>
      <c r="CL285" s="336"/>
      <c r="CM285" s="336"/>
      <c r="CN285" s="336"/>
      <c r="CO285" s="336"/>
      <c r="CP285" s="336"/>
      <c r="CQ285" s="336"/>
      <c r="CR285" s="336"/>
      <c r="CS285" s="336"/>
      <c r="CT285" s="336"/>
      <c r="CU285" s="336"/>
      <c r="CV285" s="336"/>
      <c r="CW285" s="336"/>
      <c r="CX285" s="336"/>
      <c r="CY285" s="336"/>
      <c r="CZ285" s="336"/>
      <c r="DA285" s="336"/>
      <c r="DB285" s="336"/>
      <c r="DC285" s="336"/>
      <c r="DD285" s="336"/>
      <c r="DE285" s="336"/>
      <c r="DF285" s="336"/>
      <c r="DG285" s="336"/>
      <c r="DH285" s="336"/>
      <c r="DI285" s="336"/>
      <c r="DJ285" s="336"/>
      <c r="DK285" s="336"/>
      <c r="DL285" s="336"/>
      <c r="DM285" s="336"/>
      <c r="DN285" s="336"/>
      <c r="DO285" s="336"/>
      <c r="DP285" s="336"/>
      <c r="DQ285" s="336"/>
      <c r="DR285" s="336"/>
      <c r="DS285" s="336"/>
      <c r="DT285" s="336"/>
      <c r="DU285" s="336"/>
      <c r="DV285" s="166"/>
      <c r="DW285" s="166"/>
      <c r="DX285" s="166"/>
      <c r="DY285" s="166"/>
      <c r="DZ285" s="166"/>
      <c r="EA285" s="166"/>
      <c r="EB285" s="166"/>
      <c r="EC285" s="166"/>
      <c r="ED285" s="166"/>
      <c r="EE285" s="166"/>
      <c r="EF285" s="166"/>
      <c r="EG285" s="166"/>
      <c r="EH285" s="166"/>
      <c r="EI285" s="166"/>
      <c r="EJ285" s="166"/>
      <c r="EK285" s="166"/>
      <c r="EL285" s="166"/>
      <c r="EM285" s="166"/>
      <c r="EN285" s="166"/>
      <c r="EO285" s="166"/>
      <c r="EP285" s="166"/>
      <c r="EQ285" s="166"/>
      <c r="ER285" s="166"/>
      <c r="ES285" s="166"/>
      <c r="ET285" s="166"/>
      <c r="EU285" s="166"/>
      <c r="EV285" s="166"/>
      <c r="EW285" s="166"/>
      <c r="EX285" s="166"/>
    </row>
    <row r="286" spans="1:154" x14ac:dyDescent="0.25">
      <c r="H286" s="306"/>
      <c r="I286" s="262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262"/>
      <c r="AA286" s="166"/>
      <c r="AB286" s="166"/>
      <c r="AC286" s="166"/>
      <c r="AD286" s="166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  <c r="AW286" s="166"/>
      <c r="AX286" s="166"/>
      <c r="AY286" s="166"/>
      <c r="AZ286" s="166"/>
      <c r="BA286" s="166"/>
      <c r="BB286" s="166"/>
      <c r="BC286" s="166"/>
      <c r="BD286" s="166"/>
      <c r="BE286" s="166"/>
      <c r="BF286" s="166"/>
      <c r="BG286" s="166"/>
      <c r="BH286" s="166"/>
      <c r="BI286" s="166"/>
      <c r="BJ286" s="166"/>
      <c r="BK286" s="166"/>
      <c r="BL286" s="166"/>
      <c r="BM286" s="166"/>
      <c r="BN286" s="166"/>
      <c r="BO286" s="166"/>
      <c r="BP286" s="166"/>
      <c r="BQ286" s="166"/>
      <c r="BR286" s="166"/>
      <c r="BS286" s="166"/>
      <c r="BT286" s="166"/>
      <c r="BU286" s="166"/>
      <c r="BV286" s="166"/>
      <c r="BW286" s="166"/>
      <c r="BX286" s="262"/>
      <c r="BY286" s="336"/>
      <c r="BZ286" s="336"/>
      <c r="CA286" s="336"/>
      <c r="CB286" s="336"/>
      <c r="CC286" s="336"/>
      <c r="CD286" s="336"/>
      <c r="CE286" s="336"/>
      <c r="CF286" s="336"/>
      <c r="CG286" s="336"/>
      <c r="CH286" s="336"/>
      <c r="CI286" s="336"/>
      <c r="CJ286" s="336"/>
      <c r="CK286" s="336"/>
      <c r="CL286" s="336"/>
      <c r="CM286" s="336"/>
      <c r="CN286" s="336"/>
      <c r="CO286" s="336"/>
      <c r="CP286" s="336"/>
      <c r="CQ286" s="336"/>
      <c r="CR286" s="336"/>
      <c r="CS286" s="336"/>
      <c r="CT286" s="336"/>
      <c r="CU286" s="336"/>
      <c r="CV286" s="336"/>
      <c r="CW286" s="336"/>
      <c r="CX286" s="336"/>
      <c r="CY286" s="336"/>
      <c r="CZ286" s="336"/>
      <c r="DA286" s="336"/>
      <c r="DB286" s="336"/>
      <c r="DC286" s="336"/>
      <c r="DD286" s="336"/>
      <c r="DE286" s="336"/>
      <c r="DF286" s="336"/>
      <c r="DG286" s="336"/>
      <c r="DH286" s="336"/>
      <c r="DI286" s="336"/>
      <c r="DJ286" s="336"/>
      <c r="DK286" s="336"/>
      <c r="DL286" s="336"/>
      <c r="DM286" s="336"/>
      <c r="DN286" s="336"/>
      <c r="DO286" s="336"/>
      <c r="DP286" s="336"/>
      <c r="DQ286" s="336"/>
      <c r="DR286" s="336"/>
      <c r="DS286" s="336"/>
      <c r="DT286" s="336"/>
      <c r="DU286" s="336"/>
      <c r="DV286" s="166"/>
      <c r="DW286" s="166"/>
      <c r="DX286" s="166"/>
      <c r="DY286" s="166"/>
      <c r="DZ286" s="166"/>
      <c r="EA286" s="166"/>
      <c r="EB286" s="166"/>
      <c r="EC286" s="166"/>
      <c r="ED286" s="166"/>
      <c r="EE286" s="166"/>
      <c r="EF286" s="166"/>
      <c r="EG286" s="166"/>
      <c r="EH286" s="166"/>
      <c r="EI286" s="166"/>
      <c r="EJ286" s="166"/>
      <c r="EK286" s="166"/>
      <c r="EL286" s="166"/>
      <c r="EM286" s="166"/>
      <c r="EN286" s="166"/>
      <c r="EO286" s="166"/>
      <c r="EP286" s="166"/>
      <c r="EQ286" s="166"/>
      <c r="ER286" s="166"/>
      <c r="ES286" s="166"/>
      <c r="ET286" s="166"/>
      <c r="EU286" s="166"/>
      <c r="EV286" s="166"/>
      <c r="EW286" s="166"/>
      <c r="EX286" s="166"/>
    </row>
    <row r="287" spans="1:154" x14ac:dyDescent="0.25">
      <c r="H287" s="306"/>
      <c r="I287" s="262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262"/>
      <c r="AA287" s="166"/>
      <c r="AB287" s="166"/>
      <c r="AC287" s="166"/>
      <c r="AD287" s="166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66"/>
      <c r="AV287" s="166"/>
      <c r="AW287" s="166"/>
      <c r="AX287" s="166"/>
      <c r="AY287" s="166"/>
      <c r="AZ287" s="166"/>
      <c r="BA287" s="166"/>
      <c r="BB287" s="166"/>
      <c r="BC287" s="166"/>
      <c r="BD287" s="166"/>
      <c r="BE287" s="166"/>
      <c r="BF287" s="166"/>
      <c r="BG287" s="166"/>
      <c r="BH287" s="166"/>
      <c r="BI287" s="166"/>
      <c r="BJ287" s="166"/>
      <c r="BK287" s="166"/>
      <c r="BL287" s="166"/>
      <c r="BM287" s="166"/>
      <c r="BN287" s="166"/>
      <c r="BO287" s="166"/>
      <c r="BP287" s="166"/>
      <c r="BQ287" s="166"/>
      <c r="BR287" s="166"/>
      <c r="BS287" s="166"/>
      <c r="BT287" s="166"/>
      <c r="BU287" s="166"/>
      <c r="BV287" s="166"/>
      <c r="BW287" s="166"/>
      <c r="BX287" s="262"/>
      <c r="BY287" s="336"/>
      <c r="BZ287" s="336"/>
      <c r="CA287" s="336"/>
      <c r="CB287" s="336"/>
      <c r="CC287" s="336"/>
      <c r="CD287" s="336"/>
      <c r="CE287" s="336"/>
      <c r="CF287" s="336"/>
      <c r="CG287" s="336"/>
      <c r="CH287" s="336"/>
      <c r="CI287" s="336"/>
      <c r="CJ287" s="336"/>
      <c r="CK287" s="336"/>
      <c r="CL287" s="336"/>
      <c r="CM287" s="336"/>
      <c r="CN287" s="336"/>
      <c r="CO287" s="336"/>
      <c r="CP287" s="336"/>
      <c r="CQ287" s="336"/>
      <c r="CR287" s="336"/>
      <c r="CS287" s="336"/>
      <c r="CT287" s="336"/>
      <c r="CU287" s="336"/>
      <c r="CV287" s="336"/>
      <c r="CW287" s="336"/>
      <c r="CX287" s="336"/>
      <c r="CY287" s="336"/>
      <c r="CZ287" s="336"/>
      <c r="DA287" s="336"/>
      <c r="DB287" s="336"/>
      <c r="DC287" s="336"/>
      <c r="DD287" s="336"/>
      <c r="DE287" s="508"/>
      <c r="DF287" s="508" t="s">
        <v>64</v>
      </c>
      <c r="DG287" s="509" t="e">
        <f>SUM(DG288:DG290)</f>
        <v>#DIV/0!</v>
      </c>
      <c r="DH287" s="509" t="e">
        <f t="shared" ref="DH287:DU287" si="476">SUM(DH288:DH290)</f>
        <v>#DIV/0!</v>
      </c>
      <c r="DI287" s="509" t="e">
        <f t="shared" si="476"/>
        <v>#DIV/0!</v>
      </c>
      <c r="DJ287" s="509" t="e">
        <f t="shared" si="476"/>
        <v>#DIV/0!</v>
      </c>
      <c r="DK287" s="509" t="e">
        <f t="shared" si="476"/>
        <v>#DIV/0!</v>
      </c>
      <c r="DL287" s="509" t="e">
        <f t="shared" si="476"/>
        <v>#DIV/0!</v>
      </c>
      <c r="DM287" s="509" t="e">
        <f t="shared" si="476"/>
        <v>#DIV/0!</v>
      </c>
      <c r="DN287" s="509" t="e">
        <f t="shared" si="476"/>
        <v>#DIV/0!</v>
      </c>
      <c r="DO287" s="509" t="e">
        <f t="shared" si="476"/>
        <v>#DIV/0!</v>
      </c>
      <c r="DP287" s="509" t="e">
        <f t="shared" si="476"/>
        <v>#DIV/0!</v>
      </c>
      <c r="DQ287" s="509" t="e">
        <f t="shared" si="476"/>
        <v>#DIV/0!</v>
      </c>
      <c r="DR287" s="509" t="e">
        <f t="shared" si="476"/>
        <v>#DIV/0!</v>
      </c>
      <c r="DS287" s="509" t="e">
        <f t="shared" si="476"/>
        <v>#DIV/0!</v>
      </c>
      <c r="DT287" s="509" t="e">
        <f t="shared" si="476"/>
        <v>#DIV/0!</v>
      </c>
      <c r="DU287" s="509" t="e">
        <f t="shared" si="476"/>
        <v>#DIV/0!</v>
      </c>
      <c r="DV287" s="166"/>
      <c r="DW287" s="166"/>
      <c r="DX287" s="166"/>
      <c r="DY287" s="166"/>
      <c r="DZ287" s="166"/>
      <c r="EA287" s="166"/>
      <c r="EB287" s="166"/>
      <c r="EC287" s="166"/>
      <c r="ED287" s="166"/>
      <c r="EE287" s="166"/>
      <c r="EF287" s="166"/>
      <c r="EG287" s="166"/>
      <c r="EH287" s="166"/>
      <c r="EI287" s="166"/>
      <c r="EJ287" s="166"/>
      <c r="EK287" s="166"/>
      <c r="EL287" s="166"/>
      <c r="EM287" s="166"/>
      <c r="EN287" s="166"/>
      <c r="EO287" s="166"/>
      <c r="EP287" s="166"/>
      <c r="EQ287" s="166"/>
      <c r="ER287" s="166"/>
      <c r="ES287" s="166"/>
      <c r="ET287" s="166"/>
      <c r="EU287" s="166"/>
      <c r="EV287" s="166"/>
      <c r="EW287" s="166"/>
      <c r="EX287" s="166"/>
    </row>
    <row r="288" spans="1:154" x14ac:dyDescent="0.25">
      <c r="H288" s="306"/>
      <c r="I288" s="262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262"/>
      <c r="AA288" s="166"/>
      <c r="AB288" s="166"/>
      <c r="AC288" s="166"/>
      <c r="AD288" s="166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66"/>
      <c r="AV288" s="166"/>
      <c r="AW288" s="166"/>
      <c r="AX288" s="166"/>
      <c r="AY288" s="166"/>
      <c r="AZ288" s="166"/>
      <c r="BA288" s="166"/>
      <c r="BB288" s="166"/>
      <c r="BC288" s="166"/>
      <c r="BD288" s="166"/>
      <c r="BE288" s="166"/>
      <c r="BF288" s="166"/>
      <c r="BG288" s="166"/>
      <c r="BH288" s="166"/>
      <c r="BI288" s="166"/>
      <c r="BJ288" s="166"/>
      <c r="BK288" s="166"/>
      <c r="BL288" s="166"/>
      <c r="BM288" s="166"/>
      <c r="BN288" s="166"/>
      <c r="BO288" s="166"/>
      <c r="BP288" s="166"/>
      <c r="BQ288" s="166"/>
      <c r="BR288" s="166"/>
      <c r="BS288" s="166"/>
      <c r="BT288" s="166"/>
      <c r="BU288" s="166"/>
      <c r="BV288" s="166"/>
      <c r="BW288" s="166"/>
      <c r="BX288" s="262"/>
      <c r="BY288" s="336"/>
      <c r="BZ288" s="336"/>
      <c r="CA288" s="336"/>
      <c r="CB288" s="336"/>
      <c r="CC288" s="336"/>
      <c r="CD288" s="336"/>
      <c r="CE288" s="336"/>
      <c r="CF288" s="336"/>
      <c r="CG288" s="336"/>
      <c r="CH288" s="336"/>
      <c r="CI288" s="336"/>
      <c r="CJ288" s="336"/>
      <c r="CK288" s="336"/>
      <c r="CL288" s="336"/>
      <c r="CM288" s="336"/>
      <c r="CN288" s="336"/>
      <c r="CO288" s="336"/>
      <c r="CP288" s="336"/>
      <c r="CQ288" s="336"/>
      <c r="CR288" s="336"/>
      <c r="CS288" s="336"/>
      <c r="CT288" s="336"/>
      <c r="CU288" s="336"/>
      <c r="CV288" s="336"/>
      <c r="CW288" s="336"/>
      <c r="CX288" s="336"/>
      <c r="CY288" s="336"/>
      <c r="CZ288" s="336"/>
      <c r="DA288" s="336"/>
      <c r="DB288" s="336"/>
      <c r="DC288" s="336"/>
      <c r="DD288" s="336"/>
      <c r="DE288" s="510"/>
      <c r="DF288" s="510" t="s">
        <v>26</v>
      </c>
      <c r="DG288" s="336">
        <f t="shared" ref="DG288:DU288" si="477">SUM(DG8:DG31)</f>
        <v>0</v>
      </c>
      <c r="DH288" s="336">
        <f t="shared" si="477"/>
        <v>0</v>
      </c>
      <c r="DI288" s="336">
        <f t="shared" si="477"/>
        <v>0</v>
      </c>
      <c r="DJ288" s="336">
        <f t="shared" si="477"/>
        <v>0</v>
      </c>
      <c r="DK288" s="336">
        <f t="shared" si="477"/>
        <v>0</v>
      </c>
      <c r="DL288" s="336">
        <f t="shared" si="477"/>
        <v>0</v>
      </c>
      <c r="DM288" s="336">
        <f t="shared" si="477"/>
        <v>0</v>
      </c>
      <c r="DN288" s="336">
        <f t="shared" si="477"/>
        <v>0</v>
      </c>
      <c r="DO288" s="336">
        <f t="shared" si="477"/>
        <v>0</v>
      </c>
      <c r="DP288" s="336">
        <f t="shared" si="477"/>
        <v>0</v>
      </c>
      <c r="DQ288" s="336">
        <f t="shared" si="477"/>
        <v>0</v>
      </c>
      <c r="DR288" s="336">
        <f t="shared" si="477"/>
        <v>0</v>
      </c>
      <c r="DS288" s="336">
        <f t="shared" si="477"/>
        <v>0</v>
      </c>
      <c r="DT288" s="336">
        <f t="shared" si="477"/>
        <v>0</v>
      </c>
      <c r="DU288" s="336">
        <f t="shared" si="477"/>
        <v>0</v>
      </c>
      <c r="DV288" s="166"/>
      <c r="DW288" s="166"/>
      <c r="DX288" s="166"/>
      <c r="DY288" s="166"/>
      <c r="DZ288" s="166"/>
      <c r="EA288" s="166"/>
      <c r="EB288" s="166"/>
      <c r="EC288" s="166"/>
      <c r="ED288" s="166"/>
      <c r="EE288" s="166"/>
      <c r="EF288" s="166"/>
      <c r="EG288" s="166"/>
      <c r="EH288" s="166"/>
      <c r="EI288" s="166"/>
      <c r="EJ288" s="166"/>
      <c r="EK288" s="166"/>
      <c r="EL288" s="166"/>
      <c r="EM288" s="166"/>
      <c r="EN288" s="166"/>
      <c r="EO288" s="166"/>
      <c r="EP288" s="166"/>
      <c r="EQ288" s="166"/>
      <c r="ER288" s="166"/>
      <c r="ES288" s="166"/>
      <c r="ET288" s="166"/>
      <c r="EU288" s="166"/>
      <c r="EV288" s="166"/>
      <c r="EW288" s="166"/>
      <c r="EX288" s="166"/>
    </row>
    <row r="289" spans="8:154" x14ac:dyDescent="0.25">
      <c r="H289" s="306"/>
      <c r="I289" s="262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262"/>
      <c r="AA289" s="166"/>
      <c r="AB289" s="166"/>
      <c r="AC289" s="166"/>
      <c r="AD289" s="166"/>
      <c r="AE289" s="166"/>
      <c r="AF289" s="166"/>
      <c r="AG289" s="166"/>
      <c r="AH289" s="166"/>
      <c r="AI289" s="166"/>
      <c r="AJ289" s="166"/>
      <c r="AK289" s="166"/>
      <c r="AL289" s="166"/>
      <c r="AM289" s="166"/>
      <c r="AN289" s="166"/>
      <c r="AO289" s="166"/>
      <c r="AP289" s="166"/>
      <c r="AQ289" s="166"/>
      <c r="AR289" s="166"/>
      <c r="AS289" s="166"/>
      <c r="AT289" s="166"/>
      <c r="AU289" s="166"/>
      <c r="AV289" s="166"/>
      <c r="AW289" s="166"/>
      <c r="AX289" s="166"/>
      <c r="AY289" s="166"/>
      <c r="AZ289" s="166"/>
      <c r="BA289" s="166"/>
      <c r="BB289" s="166"/>
      <c r="BC289" s="166"/>
      <c r="BD289" s="166"/>
      <c r="BE289" s="166"/>
      <c r="BF289" s="166"/>
      <c r="BG289" s="166"/>
      <c r="BH289" s="166"/>
      <c r="BI289" s="166"/>
      <c r="BJ289" s="166"/>
      <c r="BK289" s="166"/>
      <c r="BL289" s="166"/>
      <c r="BM289" s="166"/>
      <c r="BN289" s="166"/>
      <c r="BO289" s="166"/>
      <c r="BP289" s="166"/>
      <c r="BQ289" s="166"/>
      <c r="BR289" s="166"/>
      <c r="BS289" s="166"/>
      <c r="BT289" s="166"/>
      <c r="BU289" s="166"/>
      <c r="BV289" s="166"/>
      <c r="BW289" s="166"/>
      <c r="BX289" s="262"/>
      <c r="BY289" s="336"/>
      <c r="BZ289" s="336"/>
      <c r="CA289" s="336"/>
      <c r="CB289" s="336"/>
      <c r="CC289" s="336"/>
      <c r="CD289" s="336"/>
      <c r="CE289" s="336"/>
      <c r="CF289" s="336"/>
      <c r="CG289" s="336"/>
      <c r="CH289" s="336"/>
      <c r="CI289" s="336"/>
      <c r="CJ289" s="336"/>
      <c r="CK289" s="336"/>
      <c r="CL289" s="336"/>
      <c r="CM289" s="336"/>
      <c r="CN289" s="336"/>
      <c r="CO289" s="336"/>
      <c r="CP289" s="336"/>
      <c r="CQ289" s="336"/>
      <c r="CR289" s="336"/>
      <c r="CS289" s="336"/>
      <c r="CT289" s="336"/>
      <c r="CU289" s="336"/>
      <c r="CV289" s="336"/>
      <c r="CW289" s="336"/>
      <c r="CX289" s="336"/>
      <c r="CY289" s="336"/>
      <c r="CZ289" s="336"/>
      <c r="DA289" s="336"/>
      <c r="DB289" s="336"/>
      <c r="DC289" s="336"/>
      <c r="DD289" s="336"/>
      <c r="DE289" s="510"/>
      <c r="DF289" s="511" t="s">
        <v>27</v>
      </c>
      <c r="DG289" s="336" t="e">
        <f t="shared" ref="DG289:DU289" si="478">SUM(DG32:DG42)/$D$45*$D$44</f>
        <v>#DIV/0!</v>
      </c>
      <c r="DH289" s="336" t="e">
        <f t="shared" si="478"/>
        <v>#DIV/0!</v>
      </c>
      <c r="DI289" s="336" t="e">
        <f t="shared" si="478"/>
        <v>#DIV/0!</v>
      </c>
      <c r="DJ289" s="336" t="e">
        <f t="shared" si="478"/>
        <v>#DIV/0!</v>
      </c>
      <c r="DK289" s="336" t="e">
        <f t="shared" si="478"/>
        <v>#DIV/0!</v>
      </c>
      <c r="DL289" s="336" t="e">
        <f t="shared" si="478"/>
        <v>#DIV/0!</v>
      </c>
      <c r="DM289" s="336" t="e">
        <f t="shared" si="478"/>
        <v>#DIV/0!</v>
      </c>
      <c r="DN289" s="336" t="e">
        <f t="shared" si="478"/>
        <v>#DIV/0!</v>
      </c>
      <c r="DO289" s="336" t="e">
        <f t="shared" si="478"/>
        <v>#DIV/0!</v>
      </c>
      <c r="DP289" s="336" t="e">
        <f t="shared" si="478"/>
        <v>#DIV/0!</v>
      </c>
      <c r="DQ289" s="336" t="e">
        <f t="shared" si="478"/>
        <v>#DIV/0!</v>
      </c>
      <c r="DR289" s="336" t="e">
        <f t="shared" si="478"/>
        <v>#DIV/0!</v>
      </c>
      <c r="DS289" s="336" t="e">
        <f t="shared" si="478"/>
        <v>#DIV/0!</v>
      </c>
      <c r="DT289" s="336" t="e">
        <f t="shared" si="478"/>
        <v>#DIV/0!</v>
      </c>
      <c r="DU289" s="336" t="e">
        <f t="shared" si="478"/>
        <v>#DIV/0!</v>
      </c>
      <c r="DV289" s="166"/>
      <c r="DW289" s="166"/>
      <c r="DX289" s="166"/>
      <c r="DY289" s="166"/>
      <c r="DZ289" s="166"/>
      <c r="EA289" s="166"/>
      <c r="EB289" s="166"/>
      <c r="EC289" s="166"/>
      <c r="ED289" s="166"/>
      <c r="EE289" s="166"/>
      <c r="EF289" s="166"/>
      <c r="EG289" s="166"/>
      <c r="EH289" s="166"/>
      <c r="EI289" s="166"/>
      <c r="EJ289" s="166"/>
      <c r="EK289" s="166"/>
      <c r="EL289" s="166"/>
      <c r="EM289" s="166"/>
      <c r="EN289" s="166"/>
      <c r="EO289" s="166"/>
      <c r="EP289" s="166"/>
      <c r="EQ289" s="166"/>
      <c r="ER289" s="166"/>
      <c r="ES289" s="166"/>
      <c r="ET289" s="166"/>
      <c r="EU289" s="166"/>
      <c r="EV289" s="166"/>
      <c r="EW289" s="166"/>
      <c r="EX289" s="166"/>
    </row>
    <row r="290" spans="8:154" x14ac:dyDescent="0.25">
      <c r="H290" s="306"/>
      <c r="I290" s="262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262"/>
      <c r="AA290" s="166"/>
      <c r="AB290" s="166"/>
      <c r="AC290" s="166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  <c r="AZ290" s="166"/>
      <c r="BA290" s="166"/>
      <c r="BB290" s="166"/>
      <c r="BC290" s="166"/>
      <c r="BD290" s="166"/>
      <c r="BE290" s="166"/>
      <c r="BF290" s="166"/>
      <c r="BG290" s="166"/>
      <c r="BH290" s="166"/>
      <c r="BI290" s="166"/>
      <c r="BJ290" s="166"/>
      <c r="BK290" s="166"/>
      <c r="BL290" s="166"/>
      <c r="BM290" s="166"/>
      <c r="BN290" s="166"/>
      <c r="BO290" s="166"/>
      <c r="BP290" s="166"/>
      <c r="BQ290" s="166"/>
      <c r="BR290" s="166"/>
      <c r="BS290" s="166"/>
      <c r="BT290" s="166"/>
      <c r="BU290" s="166"/>
      <c r="BV290" s="166"/>
      <c r="BW290" s="166"/>
      <c r="BX290" s="262"/>
      <c r="BY290" s="336"/>
      <c r="BZ290" s="336"/>
      <c r="CA290" s="336"/>
      <c r="CB290" s="336"/>
      <c r="CC290" s="336"/>
      <c r="CD290" s="336"/>
      <c r="CE290" s="336"/>
      <c r="CF290" s="336"/>
      <c r="CG290" s="336"/>
      <c r="CH290" s="336"/>
      <c r="CI290" s="336"/>
      <c r="CJ290" s="336"/>
      <c r="CK290" s="336"/>
      <c r="CL290" s="336"/>
      <c r="CM290" s="336"/>
      <c r="CN290" s="336"/>
      <c r="CO290" s="336"/>
      <c r="CP290" s="336"/>
      <c r="CQ290" s="336"/>
      <c r="CR290" s="336"/>
      <c r="CS290" s="336"/>
      <c r="CT290" s="336"/>
      <c r="CU290" s="336"/>
      <c r="CV290" s="336"/>
      <c r="CW290" s="336"/>
      <c r="CX290" s="336"/>
      <c r="CY290" s="336"/>
      <c r="CZ290" s="336"/>
      <c r="DA290" s="336"/>
      <c r="DB290" s="336"/>
      <c r="DC290" s="336"/>
      <c r="DD290" s="336"/>
      <c r="DE290" s="510"/>
      <c r="DF290" s="510" t="s">
        <v>208</v>
      </c>
      <c r="DG290" s="336">
        <f t="shared" ref="DG290:DU290" si="479">SUM(DG48:DG55)</f>
        <v>0</v>
      </c>
      <c r="DH290" s="336">
        <f t="shared" si="479"/>
        <v>0</v>
      </c>
      <c r="DI290" s="336">
        <f t="shared" si="479"/>
        <v>0</v>
      </c>
      <c r="DJ290" s="336">
        <f t="shared" si="479"/>
        <v>0</v>
      </c>
      <c r="DK290" s="336">
        <f t="shared" si="479"/>
        <v>0</v>
      </c>
      <c r="DL290" s="336">
        <f t="shared" si="479"/>
        <v>0</v>
      </c>
      <c r="DM290" s="336">
        <f t="shared" si="479"/>
        <v>0</v>
      </c>
      <c r="DN290" s="336">
        <f t="shared" si="479"/>
        <v>0</v>
      </c>
      <c r="DO290" s="336">
        <f t="shared" si="479"/>
        <v>0</v>
      </c>
      <c r="DP290" s="336">
        <f t="shared" si="479"/>
        <v>0</v>
      </c>
      <c r="DQ290" s="336">
        <f t="shared" si="479"/>
        <v>0</v>
      </c>
      <c r="DR290" s="336">
        <f t="shared" si="479"/>
        <v>0</v>
      </c>
      <c r="DS290" s="336">
        <f t="shared" si="479"/>
        <v>0</v>
      </c>
      <c r="DT290" s="336">
        <f t="shared" si="479"/>
        <v>0</v>
      </c>
      <c r="DU290" s="336">
        <f t="shared" si="479"/>
        <v>0</v>
      </c>
      <c r="DV290" s="166"/>
      <c r="DW290" s="166"/>
      <c r="DX290" s="166"/>
      <c r="DY290" s="166"/>
      <c r="DZ290" s="166"/>
      <c r="EA290" s="166"/>
      <c r="EB290" s="166"/>
      <c r="EC290" s="166"/>
      <c r="ED290" s="166"/>
      <c r="EE290" s="166"/>
      <c r="EF290" s="166"/>
      <c r="EG290" s="166"/>
      <c r="EH290" s="166"/>
      <c r="EI290" s="166"/>
      <c r="EJ290" s="166"/>
      <c r="EK290" s="166"/>
      <c r="EL290" s="166"/>
      <c r="EM290" s="166"/>
      <c r="EN290" s="166"/>
      <c r="EO290" s="166"/>
      <c r="EP290" s="166"/>
      <c r="EQ290" s="166"/>
      <c r="ER290" s="166"/>
      <c r="ES290" s="166"/>
      <c r="ET290" s="166"/>
      <c r="EU290" s="166"/>
      <c r="EV290" s="166"/>
      <c r="EW290" s="166"/>
      <c r="EX290" s="166"/>
    </row>
    <row r="291" spans="8:154" x14ac:dyDescent="0.25">
      <c r="H291" s="306"/>
      <c r="I291" s="262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262"/>
      <c r="AA291" s="166"/>
      <c r="AB291" s="166"/>
      <c r="AC291" s="166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  <c r="AZ291" s="166"/>
      <c r="BA291" s="166"/>
      <c r="BB291" s="166"/>
      <c r="BC291" s="166"/>
      <c r="BD291" s="166"/>
      <c r="BE291" s="166"/>
      <c r="BF291" s="166"/>
      <c r="BG291" s="166"/>
      <c r="BH291" s="166"/>
      <c r="BI291" s="166"/>
      <c r="BJ291" s="166"/>
      <c r="BK291" s="166"/>
      <c r="BL291" s="166"/>
      <c r="BM291" s="166"/>
      <c r="BN291" s="166"/>
      <c r="BO291" s="166"/>
      <c r="BP291" s="166"/>
      <c r="BQ291" s="166"/>
      <c r="BR291" s="166"/>
      <c r="BS291" s="166"/>
      <c r="BT291" s="166"/>
      <c r="BU291" s="166"/>
      <c r="BV291" s="166"/>
      <c r="BW291" s="166"/>
      <c r="BX291" s="262"/>
      <c r="BY291" s="336"/>
      <c r="BZ291" s="336"/>
      <c r="CA291" s="336"/>
      <c r="CB291" s="336"/>
      <c r="CC291" s="336"/>
      <c r="CD291" s="336"/>
      <c r="CE291" s="336"/>
      <c r="CF291" s="336"/>
      <c r="CG291" s="336"/>
      <c r="CH291" s="336"/>
      <c r="CI291" s="336"/>
      <c r="CJ291" s="336"/>
      <c r="CK291" s="336"/>
      <c r="CL291" s="336"/>
      <c r="CM291" s="336"/>
      <c r="CN291" s="336"/>
      <c r="CO291" s="336"/>
      <c r="CP291" s="336"/>
      <c r="CQ291" s="336"/>
      <c r="CR291" s="336"/>
      <c r="CS291" s="336"/>
      <c r="CT291" s="336"/>
      <c r="CU291" s="336"/>
      <c r="CV291" s="336"/>
      <c r="CW291" s="336"/>
      <c r="CX291" s="336"/>
      <c r="CY291" s="336"/>
      <c r="CZ291" s="336"/>
      <c r="DA291" s="336"/>
      <c r="DB291" s="336"/>
      <c r="DC291" s="336"/>
      <c r="DD291" s="336"/>
      <c r="DE291" s="508"/>
      <c r="DF291" s="512" t="s">
        <v>243</v>
      </c>
      <c r="DG291" s="509">
        <f>SUM(DG292:DG298)</f>
        <v>0</v>
      </c>
      <c r="DH291" s="509">
        <f t="shared" ref="DH291:DU291" si="480">SUM(DH292:DH298)</f>
        <v>0</v>
      </c>
      <c r="DI291" s="509">
        <f t="shared" si="480"/>
        <v>0</v>
      </c>
      <c r="DJ291" s="509">
        <f t="shared" si="480"/>
        <v>0</v>
      </c>
      <c r="DK291" s="509">
        <f t="shared" si="480"/>
        <v>0</v>
      </c>
      <c r="DL291" s="509">
        <f t="shared" si="480"/>
        <v>0</v>
      </c>
      <c r="DM291" s="509">
        <f t="shared" si="480"/>
        <v>0</v>
      </c>
      <c r="DN291" s="509">
        <f t="shared" si="480"/>
        <v>0</v>
      </c>
      <c r="DO291" s="509">
        <f t="shared" si="480"/>
        <v>0</v>
      </c>
      <c r="DP291" s="509">
        <f t="shared" si="480"/>
        <v>0</v>
      </c>
      <c r="DQ291" s="509">
        <f t="shared" si="480"/>
        <v>0</v>
      </c>
      <c r="DR291" s="509">
        <f t="shared" si="480"/>
        <v>0</v>
      </c>
      <c r="DS291" s="509">
        <f t="shared" si="480"/>
        <v>0</v>
      </c>
      <c r="DT291" s="509">
        <f t="shared" si="480"/>
        <v>0</v>
      </c>
      <c r="DU291" s="509">
        <f t="shared" si="480"/>
        <v>0</v>
      </c>
      <c r="DV291" s="166"/>
      <c r="DW291" s="166"/>
      <c r="DX291" s="166"/>
      <c r="DY291" s="166"/>
      <c r="DZ291" s="166"/>
      <c r="EA291" s="166"/>
      <c r="EB291" s="166"/>
      <c r="EC291" s="166"/>
      <c r="ED291" s="166"/>
      <c r="EE291" s="166"/>
      <c r="EF291" s="166"/>
      <c r="EG291" s="166"/>
      <c r="EH291" s="166"/>
      <c r="EI291" s="166"/>
      <c r="EJ291" s="166"/>
      <c r="EK291" s="166"/>
      <c r="EL291" s="166"/>
      <c r="EM291" s="166"/>
      <c r="EN291" s="166"/>
      <c r="EO291" s="166"/>
      <c r="EP291" s="166"/>
      <c r="EQ291" s="166"/>
      <c r="ER291" s="166"/>
      <c r="ES291" s="166"/>
      <c r="ET291" s="166"/>
      <c r="EU291" s="166"/>
      <c r="EV291" s="166"/>
      <c r="EW291" s="166"/>
      <c r="EX291" s="166"/>
    </row>
    <row r="292" spans="8:154" x14ac:dyDescent="0.25">
      <c r="H292" s="306"/>
      <c r="I292" s="262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262"/>
      <c r="AA292" s="166"/>
      <c r="AB292" s="166"/>
      <c r="AC292" s="166"/>
      <c r="AD292" s="166"/>
      <c r="AE292" s="166"/>
      <c r="AF292" s="166"/>
      <c r="AG292" s="166"/>
      <c r="AH292" s="166"/>
      <c r="AI292" s="166"/>
      <c r="AJ292" s="166"/>
      <c r="AK292" s="166"/>
      <c r="AL292" s="166"/>
      <c r="AM292" s="166"/>
      <c r="AN292" s="166"/>
      <c r="AO292" s="166"/>
      <c r="AP292" s="166"/>
      <c r="AQ292" s="166"/>
      <c r="AR292" s="166"/>
      <c r="AS292" s="166"/>
      <c r="AT292" s="166"/>
      <c r="AU292" s="166"/>
      <c r="AV292" s="166"/>
      <c r="AW292" s="166"/>
      <c r="AX292" s="166"/>
      <c r="AY292" s="166"/>
      <c r="AZ292" s="166"/>
      <c r="BA292" s="166"/>
      <c r="BB292" s="166"/>
      <c r="BC292" s="166"/>
      <c r="BD292" s="166"/>
      <c r="BE292" s="166"/>
      <c r="BF292" s="166"/>
      <c r="BG292" s="166"/>
      <c r="BH292" s="166"/>
      <c r="BI292" s="166"/>
      <c r="BJ292" s="166"/>
      <c r="BK292" s="166"/>
      <c r="BL292" s="166"/>
      <c r="BM292" s="166"/>
      <c r="BN292" s="166"/>
      <c r="BO292" s="166"/>
      <c r="BP292" s="166"/>
      <c r="BQ292" s="166"/>
      <c r="BR292" s="166"/>
      <c r="BS292" s="166"/>
      <c r="BT292" s="166"/>
      <c r="BU292" s="166"/>
      <c r="BV292" s="166"/>
      <c r="BW292" s="166"/>
      <c r="BX292" s="262"/>
      <c r="BY292" s="336"/>
      <c r="BZ292" s="336"/>
      <c r="CA292" s="336"/>
      <c r="CB292" s="336"/>
      <c r="CC292" s="336"/>
      <c r="CD292" s="336"/>
      <c r="CE292" s="336"/>
      <c r="CF292" s="336"/>
      <c r="CG292" s="336"/>
      <c r="CH292" s="336"/>
      <c r="CI292" s="336"/>
      <c r="CJ292" s="336"/>
      <c r="CK292" s="336"/>
      <c r="CL292" s="336"/>
      <c r="CM292" s="336"/>
      <c r="CN292" s="336"/>
      <c r="CO292" s="336"/>
      <c r="CP292" s="336"/>
      <c r="CQ292" s="336"/>
      <c r="CR292" s="336"/>
      <c r="CS292" s="336"/>
      <c r="CT292" s="336"/>
      <c r="CU292" s="336"/>
      <c r="CV292" s="336"/>
      <c r="CW292" s="336"/>
      <c r="CX292" s="336"/>
      <c r="CY292" s="336"/>
      <c r="CZ292" s="336"/>
      <c r="DA292" s="336"/>
      <c r="DB292" s="336"/>
      <c r="DC292" s="336"/>
      <c r="DD292" s="336"/>
      <c r="DE292" s="510"/>
      <c r="DF292" s="510" t="s">
        <v>235</v>
      </c>
      <c r="DG292" s="336">
        <f t="shared" ref="DG292:DU292" si="481">SUM(DG57:DG63)</f>
        <v>0</v>
      </c>
      <c r="DH292" s="336">
        <f t="shared" si="481"/>
        <v>0</v>
      </c>
      <c r="DI292" s="336">
        <f t="shared" si="481"/>
        <v>0</v>
      </c>
      <c r="DJ292" s="336">
        <f t="shared" si="481"/>
        <v>0</v>
      </c>
      <c r="DK292" s="336">
        <f t="shared" si="481"/>
        <v>0</v>
      </c>
      <c r="DL292" s="336">
        <f t="shared" si="481"/>
        <v>0</v>
      </c>
      <c r="DM292" s="336">
        <f t="shared" si="481"/>
        <v>0</v>
      </c>
      <c r="DN292" s="336">
        <f t="shared" si="481"/>
        <v>0</v>
      </c>
      <c r="DO292" s="336">
        <f t="shared" si="481"/>
        <v>0</v>
      </c>
      <c r="DP292" s="336">
        <f t="shared" si="481"/>
        <v>0</v>
      </c>
      <c r="DQ292" s="336">
        <f t="shared" si="481"/>
        <v>0</v>
      </c>
      <c r="DR292" s="336">
        <f t="shared" si="481"/>
        <v>0</v>
      </c>
      <c r="DS292" s="336">
        <f t="shared" si="481"/>
        <v>0</v>
      </c>
      <c r="DT292" s="336">
        <f t="shared" si="481"/>
        <v>0</v>
      </c>
      <c r="DU292" s="336">
        <f t="shared" si="481"/>
        <v>0</v>
      </c>
      <c r="DV292" s="166"/>
      <c r="DW292" s="166"/>
      <c r="DX292" s="166"/>
      <c r="DY292" s="166"/>
      <c r="DZ292" s="166"/>
      <c r="EA292" s="166"/>
      <c r="EB292" s="166"/>
      <c r="EC292" s="166"/>
      <c r="ED292" s="166"/>
      <c r="EE292" s="166"/>
      <c r="EF292" s="166"/>
      <c r="EG292" s="166"/>
      <c r="EH292" s="166"/>
      <c r="EI292" s="166"/>
      <c r="EJ292" s="166"/>
      <c r="EK292" s="166"/>
      <c r="EL292" s="166"/>
      <c r="EM292" s="166"/>
      <c r="EN292" s="166"/>
      <c r="EO292" s="166"/>
      <c r="EP292" s="166"/>
      <c r="EQ292" s="166"/>
      <c r="ER292" s="166"/>
      <c r="ES292" s="166"/>
      <c r="ET292" s="166"/>
      <c r="EU292" s="166"/>
      <c r="EV292" s="166"/>
      <c r="EW292" s="166"/>
      <c r="EX292" s="166"/>
    </row>
    <row r="293" spans="8:154" x14ac:dyDescent="0.25">
      <c r="H293" s="306"/>
      <c r="I293" s="262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262"/>
      <c r="AA293" s="166"/>
      <c r="AB293" s="166"/>
      <c r="AC293" s="166"/>
      <c r="AD293" s="166"/>
      <c r="AE293" s="166"/>
      <c r="AF293" s="166"/>
      <c r="AG293" s="166"/>
      <c r="AH293" s="166"/>
      <c r="AI293" s="166"/>
      <c r="AJ293" s="166"/>
      <c r="AK293" s="166"/>
      <c r="AL293" s="166"/>
      <c r="AM293" s="166"/>
      <c r="AN293" s="166"/>
      <c r="AO293" s="166"/>
      <c r="AP293" s="166"/>
      <c r="AQ293" s="166"/>
      <c r="AR293" s="166"/>
      <c r="AS293" s="166"/>
      <c r="AT293" s="166"/>
      <c r="AU293" s="166"/>
      <c r="AV293" s="166"/>
      <c r="AW293" s="166"/>
      <c r="AX293" s="166"/>
      <c r="AY293" s="166"/>
      <c r="AZ293" s="166"/>
      <c r="BA293" s="166"/>
      <c r="BB293" s="166"/>
      <c r="BC293" s="166"/>
      <c r="BD293" s="166"/>
      <c r="BE293" s="166"/>
      <c r="BF293" s="166"/>
      <c r="BG293" s="166"/>
      <c r="BH293" s="166"/>
      <c r="BI293" s="166"/>
      <c r="BJ293" s="166"/>
      <c r="BK293" s="166"/>
      <c r="BL293" s="166"/>
      <c r="BM293" s="166"/>
      <c r="BN293" s="166"/>
      <c r="BO293" s="166"/>
      <c r="BP293" s="166"/>
      <c r="BQ293" s="166"/>
      <c r="BR293" s="166"/>
      <c r="BS293" s="166"/>
      <c r="BT293" s="166"/>
      <c r="BU293" s="166"/>
      <c r="BV293" s="166"/>
      <c r="BW293" s="166"/>
      <c r="BX293" s="262"/>
      <c r="BY293" s="336"/>
      <c r="BZ293" s="336"/>
      <c r="CA293" s="336"/>
      <c r="CB293" s="336"/>
      <c r="CC293" s="336"/>
      <c r="CD293" s="336"/>
      <c r="CE293" s="336"/>
      <c r="CF293" s="336"/>
      <c r="CG293" s="336"/>
      <c r="CH293" s="336"/>
      <c r="CI293" s="336"/>
      <c r="CJ293" s="336"/>
      <c r="CK293" s="336"/>
      <c r="CL293" s="336"/>
      <c r="CM293" s="336"/>
      <c r="CN293" s="336"/>
      <c r="CO293" s="336"/>
      <c r="CP293" s="336"/>
      <c r="CQ293" s="336"/>
      <c r="CR293" s="336"/>
      <c r="CS293" s="336"/>
      <c r="CT293" s="336"/>
      <c r="CU293" s="336"/>
      <c r="CV293" s="336"/>
      <c r="CW293" s="336"/>
      <c r="CX293" s="336"/>
      <c r="CY293" s="336"/>
      <c r="CZ293" s="336"/>
      <c r="DA293" s="336"/>
      <c r="DB293" s="336"/>
      <c r="DC293" s="336"/>
      <c r="DD293" s="336"/>
      <c r="DE293" s="336"/>
      <c r="DF293" s="510" t="s">
        <v>94</v>
      </c>
      <c r="DG293" s="336">
        <f t="shared" ref="DG293:DU293" si="482">SUM(DG64:DG76)</f>
        <v>0</v>
      </c>
      <c r="DH293" s="336">
        <f t="shared" si="482"/>
        <v>0</v>
      </c>
      <c r="DI293" s="336">
        <f t="shared" si="482"/>
        <v>0</v>
      </c>
      <c r="DJ293" s="336">
        <f t="shared" si="482"/>
        <v>0</v>
      </c>
      <c r="DK293" s="336">
        <f t="shared" si="482"/>
        <v>0</v>
      </c>
      <c r="DL293" s="336">
        <f t="shared" si="482"/>
        <v>0</v>
      </c>
      <c r="DM293" s="336">
        <f t="shared" si="482"/>
        <v>0</v>
      </c>
      <c r="DN293" s="336">
        <f t="shared" si="482"/>
        <v>0</v>
      </c>
      <c r="DO293" s="336">
        <f t="shared" si="482"/>
        <v>0</v>
      </c>
      <c r="DP293" s="336">
        <f t="shared" si="482"/>
        <v>0</v>
      </c>
      <c r="DQ293" s="336">
        <f t="shared" si="482"/>
        <v>0</v>
      </c>
      <c r="DR293" s="336">
        <f t="shared" si="482"/>
        <v>0</v>
      </c>
      <c r="DS293" s="336">
        <f t="shared" si="482"/>
        <v>0</v>
      </c>
      <c r="DT293" s="336">
        <f t="shared" si="482"/>
        <v>0</v>
      </c>
      <c r="DU293" s="336">
        <f t="shared" si="482"/>
        <v>0</v>
      </c>
      <c r="DV293" s="166"/>
      <c r="DW293" s="166"/>
      <c r="DX293" s="166"/>
      <c r="DY293" s="166"/>
      <c r="DZ293" s="166"/>
      <c r="EA293" s="166"/>
      <c r="EB293" s="166"/>
      <c r="EC293" s="166"/>
      <c r="ED293" s="166"/>
      <c r="EE293" s="166"/>
      <c r="EF293" s="166"/>
      <c r="EG293" s="166"/>
      <c r="EH293" s="166"/>
      <c r="EI293" s="166"/>
      <c r="EJ293" s="166"/>
      <c r="EK293" s="166"/>
      <c r="EL293" s="166"/>
      <c r="EM293" s="166"/>
      <c r="EN293" s="166"/>
      <c r="EO293" s="166"/>
      <c r="EP293" s="166"/>
      <c r="EQ293" s="166"/>
      <c r="ER293" s="166"/>
      <c r="ES293" s="166"/>
      <c r="ET293" s="166"/>
      <c r="EU293" s="166"/>
      <c r="EV293" s="166"/>
      <c r="EW293" s="166"/>
      <c r="EX293" s="166"/>
    </row>
    <row r="294" spans="8:154" x14ac:dyDescent="0.25">
      <c r="H294" s="306"/>
      <c r="I294" s="262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262"/>
      <c r="AA294" s="166"/>
      <c r="AB294" s="166"/>
      <c r="AC294" s="166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  <c r="AZ294" s="166"/>
      <c r="BA294" s="166"/>
      <c r="BB294" s="166"/>
      <c r="BC294" s="166"/>
      <c r="BD294" s="166"/>
      <c r="BE294" s="166"/>
      <c r="BF294" s="166"/>
      <c r="BG294" s="166"/>
      <c r="BH294" s="166"/>
      <c r="BI294" s="166"/>
      <c r="BJ294" s="166"/>
      <c r="BK294" s="166"/>
      <c r="BL294" s="166"/>
      <c r="BM294" s="166"/>
      <c r="BN294" s="166"/>
      <c r="BO294" s="166"/>
      <c r="BP294" s="166"/>
      <c r="BQ294" s="166"/>
      <c r="BR294" s="166"/>
      <c r="BS294" s="166"/>
      <c r="BT294" s="166"/>
      <c r="BU294" s="166"/>
      <c r="BV294" s="166"/>
      <c r="BW294" s="166"/>
      <c r="BX294" s="262"/>
      <c r="BY294" s="336"/>
      <c r="BZ294" s="336"/>
      <c r="CA294" s="336"/>
      <c r="CB294" s="336"/>
      <c r="CC294" s="336"/>
      <c r="CD294" s="336"/>
      <c r="CE294" s="336"/>
      <c r="CF294" s="336"/>
      <c r="CG294" s="336"/>
      <c r="CH294" s="336"/>
      <c r="CI294" s="336"/>
      <c r="CJ294" s="336"/>
      <c r="CK294" s="336"/>
      <c r="CL294" s="336"/>
      <c r="CM294" s="336"/>
      <c r="CN294" s="336"/>
      <c r="CO294" s="336"/>
      <c r="CP294" s="336"/>
      <c r="CQ294" s="336"/>
      <c r="CR294" s="336"/>
      <c r="CS294" s="336"/>
      <c r="CT294" s="336"/>
      <c r="CU294" s="336"/>
      <c r="CV294" s="336"/>
      <c r="CW294" s="336"/>
      <c r="CX294" s="336"/>
      <c r="CY294" s="336"/>
      <c r="CZ294" s="336"/>
      <c r="DA294" s="336"/>
      <c r="DB294" s="336"/>
      <c r="DC294" s="336"/>
      <c r="DD294" s="336"/>
      <c r="DE294" s="336"/>
      <c r="DF294" s="510" t="s">
        <v>194</v>
      </c>
      <c r="DG294" s="336">
        <f>SUM(DG77:DG89)</f>
        <v>0</v>
      </c>
      <c r="DH294" s="336">
        <f t="shared" ref="DH294:DU294" si="483">SUM(DH77:DH89)</f>
        <v>0</v>
      </c>
      <c r="DI294" s="336">
        <f t="shared" si="483"/>
        <v>0</v>
      </c>
      <c r="DJ294" s="336">
        <f t="shared" si="483"/>
        <v>0</v>
      </c>
      <c r="DK294" s="336">
        <f t="shared" si="483"/>
        <v>0</v>
      </c>
      <c r="DL294" s="336">
        <f t="shared" si="483"/>
        <v>0</v>
      </c>
      <c r="DM294" s="336">
        <f t="shared" si="483"/>
        <v>0</v>
      </c>
      <c r="DN294" s="336">
        <f t="shared" si="483"/>
        <v>0</v>
      </c>
      <c r="DO294" s="336">
        <f t="shared" si="483"/>
        <v>0</v>
      </c>
      <c r="DP294" s="336">
        <f t="shared" si="483"/>
        <v>0</v>
      </c>
      <c r="DQ294" s="336">
        <f t="shared" si="483"/>
        <v>0</v>
      </c>
      <c r="DR294" s="336">
        <f t="shared" si="483"/>
        <v>0</v>
      </c>
      <c r="DS294" s="336">
        <f t="shared" si="483"/>
        <v>0</v>
      </c>
      <c r="DT294" s="336">
        <f t="shared" si="483"/>
        <v>0</v>
      </c>
      <c r="DU294" s="336">
        <f t="shared" si="483"/>
        <v>0</v>
      </c>
      <c r="DV294" s="166"/>
      <c r="DW294" s="166"/>
      <c r="DX294" s="166"/>
      <c r="DY294" s="166"/>
      <c r="DZ294" s="166"/>
      <c r="EA294" s="166"/>
      <c r="EB294" s="166"/>
      <c r="EC294" s="166"/>
      <c r="ED294" s="166"/>
      <c r="EE294" s="166"/>
      <c r="EF294" s="166"/>
      <c r="EG294" s="166"/>
      <c r="EH294" s="166"/>
      <c r="EI294" s="166"/>
      <c r="EJ294" s="166"/>
      <c r="EK294" s="166"/>
      <c r="EL294" s="166"/>
      <c r="EM294" s="166"/>
      <c r="EN294" s="166"/>
      <c r="EO294" s="166"/>
      <c r="EP294" s="166"/>
      <c r="EQ294" s="166"/>
      <c r="ER294" s="166"/>
      <c r="ES294" s="166"/>
      <c r="ET294" s="166"/>
      <c r="EU294" s="166"/>
      <c r="EV294" s="166"/>
      <c r="EW294" s="166"/>
      <c r="EX294" s="166"/>
    </row>
    <row r="295" spans="8:154" x14ac:dyDescent="0.25">
      <c r="H295" s="306"/>
      <c r="I295" s="262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262"/>
      <c r="AA295" s="166"/>
      <c r="AB295" s="166"/>
      <c r="AC295" s="166"/>
      <c r="AD295" s="166"/>
      <c r="AE295" s="166"/>
      <c r="AF295" s="166"/>
      <c r="AG295" s="166"/>
      <c r="AH295" s="166"/>
      <c r="AI295" s="166"/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  <c r="AW295" s="166"/>
      <c r="AX295" s="166"/>
      <c r="AY295" s="166"/>
      <c r="AZ295" s="166"/>
      <c r="BA295" s="166"/>
      <c r="BB295" s="166"/>
      <c r="BC295" s="166"/>
      <c r="BD295" s="166"/>
      <c r="BE295" s="166"/>
      <c r="BF295" s="166"/>
      <c r="BG295" s="166"/>
      <c r="BH295" s="166"/>
      <c r="BI295" s="166"/>
      <c r="BJ295" s="166"/>
      <c r="BK295" s="166"/>
      <c r="BL295" s="166"/>
      <c r="BM295" s="166"/>
      <c r="BN295" s="166"/>
      <c r="BO295" s="166"/>
      <c r="BP295" s="166"/>
      <c r="BQ295" s="166"/>
      <c r="BR295" s="166"/>
      <c r="BS295" s="166"/>
      <c r="BT295" s="166"/>
      <c r="BU295" s="166"/>
      <c r="BV295" s="166"/>
      <c r="BW295" s="166"/>
      <c r="BX295" s="262"/>
      <c r="BY295" s="336"/>
      <c r="BZ295" s="336"/>
      <c r="CA295" s="336"/>
      <c r="CB295" s="336"/>
      <c r="CC295" s="336"/>
      <c r="CD295" s="336"/>
      <c r="CE295" s="336"/>
      <c r="CF295" s="336"/>
      <c r="CG295" s="336"/>
      <c r="CH295" s="336"/>
      <c r="CI295" s="336"/>
      <c r="CJ295" s="336"/>
      <c r="CK295" s="336"/>
      <c r="CL295" s="336"/>
      <c r="CM295" s="336"/>
      <c r="CN295" s="336"/>
      <c r="CO295" s="336"/>
      <c r="CP295" s="336"/>
      <c r="CQ295" s="336"/>
      <c r="CR295" s="336"/>
      <c r="CS295" s="336"/>
      <c r="CT295" s="336"/>
      <c r="CU295" s="336"/>
      <c r="CV295" s="336"/>
      <c r="CW295" s="336"/>
      <c r="CX295" s="336"/>
      <c r="CY295" s="336"/>
      <c r="CZ295" s="336"/>
      <c r="DA295" s="336"/>
      <c r="DB295" s="336"/>
      <c r="DC295" s="336"/>
      <c r="DD295" s="336"/>
      <c r="DE295" s="336"/>
      <c r="DF295" s="510" t="s">
        <v>347</v>
      </c>
      <c r="DG295" s="336">
        <f t="shared" ref="DG295:DU295" si="484">SUM(DG90:DG98)</f>
        <v>0</v>
      </c>
      <c r="DH295" s="336">
        <f t="shared" si="484"/>
        <v>0</v>
      </c>
      <c r="DI295" s="336">
        <f t="shared" si="484"/>
        <v>0</v>
      </c>
      <c r="DJ295" s="336">
        <f t="shared" si="484"/>
        <v>0</v>
      </c>
      <c r="DK295" s="336">
        <f t="shared" si="484"/>
        <v>0</v>
      </c>
      <c r="DL295" s="336">
        <f t="shared" si="484"/>
        <v>0</v>
      </c>
      <c r="DM295" s="336">
        <f t="shared" si="484"/>
        <v>0</v>
      </c>
      <c r="DN295" s="336">
        <f t="shared" si="484"/>
        <v>0</v>
      </c>
      <c r="DO295" s="336">
        <f t="shared" si="484"/>
        <v>0</v>
      </c>
      <c r="DP295" s="336">
        <f t="shared" si="484"/>
        <v>0</v>
      </c>
      <c r="DQ295" s="336">
        <f t="shared" si="484"/>
        <v>0</v>
      </c>
      <c r="DR295" s="336">
        <f t="shared" si="484"/>
        <v>0</v>
      </c>
      <c r="DS295" s="336">
        <f t="shared" si="484"/>
        <v>0</v>
      </c>
      <c r="DT295" s="336">
        <f t="shared" si="484"/>
        <v>0</v>
      </c>
      <c r="DU295" s="336">
        <f t="shared" si="484"/>
        <v>0</v>
      </c>
      <c r="DV295" s="166"/>
      <c r="DW295" s="166"/>
      <c r="DX295" s="166"/>
      <c r="DY295" s="166"/>
      <c r="DZ295" s="166"/>
      <c r="EA295" s="166"/>
      <c r="EB295" s="166"/>
      <c r="EC295" s="166"/>
      <c r="ED295" s="166"/>
      <c r="EE295" s="166"/>
      <c r="EF295" s="166"/>
      <c r="EG295" s="166"/>
      <c r="EH295" s="166"/>
      <c r="EI295" s="166"/>
      <c r="EJ295" s="166"/>
      <c r="EK295" s="166"/>
      <c r="EL295" s="166"/>
      <c r="EM295" s="166"/>
      <c r="EN295" s="166"/>
      <c r="EO295" s="166"/>
      <c r="EP295" s="166"/>
      <c r="EQ295" s="166"/>
      <c r="ER295" s="166"/>
      <c r="ES295" s="166"/>
      <c r="ET295" s="166"/>
      <c r="EU295" s="166"/>
      <c r="EV295" s="166"/>
      <c r="EW295" s="166"/>
      <c r="EX295" s="166"/>
    </row>
    <row r="296" spans="8:154" x14ac:dyDescent="0.25">
      <c r="H296" s="306"/>
      <c r="I296" s="262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262"/>
      <c r="AA296" s="166"/>
      <c r="AB296" s="166"/>
      <c r="AC296" s="166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  <c r="AZ296" s="166"/>
      <c r="BA296" s="166"/>
      <c r="BB296" s="166"/>
      <c r="BC296" s="166"/>
      <c r="BD296" s="166"/>
      <c r="BE296" s="166"/>
      <c r="BF296" s="166"/>
      <c r="BG296" s="166"/>
      <c r="BH296" s="166"/>
      <c r="BI296" s="166"/>
      <c r="BJ296" s="166"/>
      <c r="BK296" s="166"/>
      <c r="BL296" s="166"/>
      <c r="BM296" s="166"/>
      <c r="BN296" s="166"/>
      <c r="BO296" s="166"/>
      <c r="BP296" s="166"/>
      <c r="BQ296" s="166"/>
      <c r="BR296" s="166"/>
      <c r="BS296" s="166"/>
      <c r="BT296" s="166"/>
      <c r="BU296" s="166"/>
      <c r="BV296" s="166"/>
      <c r="BW296" s="166"/>
      <c r="BX296" s="262"/>
      <c r="BY296" s="336"/>
      <c r="BZ296" s="336"/>
      <c r="CA296" s="336"/>
      <c r="CB296" s="336"/>
      <c r="CC296" s="336"/>
      <c r="CD296" s="336"/>
      <c r="CE296" s="336"/>
      <c r="CF296" s="336"/>
      <c r="CG296" s="336"/>
      <c r="CH296" s="336"/>
      <c r="CI296" s="336"/>
      <c r="CJ296" s="336"/>
      <c r="CK296" s="336"/>
      <c r="CL296" s="336"/>
      <c r="CM296" s="336"/>
      <c r="CN296" s="336"/>
      <c r="CO296" s="336"/>
      <c r="CP296" s="336"/>
      <c r="CQ296" s="336"/>
      <c r="CR296" s="336"/>
      <c r="CS296" s="336"/>
      <c r="CT296" s="336"/>
      <c r="CU296" s="336"/>
      <c r="CV296" s="336"/>
      <c r="CW296" s="336"/>
      <c r="CX296" s="336"/>
      <c r="CY296" s="336"/>
      <c r="CZ296" s="336"/>
      <c r="DA296" s="336"/>
      <c r="DB296" s="336"/>
      <c r="DC296" s="336"/>
      <c r="DD296" s="336"/>
      <c r="DE296" s="336"/>
      <c r="DF296" s="510" t="s">
        <v>60</v>
      </c>
      <c r="DG296" s="336">
        <f>SUM(DG99:DG107)</f>
        <v>0</v>
      </c>
      <c r="DH296" s="336">
        <f t="shared" ref="DH296:DU296" si="485">SUM(DH99:DH107)</f>
        <v>0</v>
      </c>
      <c r="DI296" s="336">
        <f t="shared" si="485"/>
        <v>0</v>
      </c>
      <c r="DJ296" s="336">
        <f t="shared" si="485"/>
        <v>0</v>
      </c>
      <c r="DK296" s="336">
        <f t="shared" si="485"/>
        <v>0</v>
      </c>
      <c r="DL296" s="336">
        <f t="shared" si="485"/>
        <v>0</v>
      </c>
      <c r="DM296" s="336">
        <f t="shared" si="485"/>
        <v>0</v>
      </c>
      <c r="DN296" s="336">
        <f t="shared" si="485"/>
        <v>0</v>
      </c>
      <c r="DO296" s="336">
        <f t="shared" si="485"/>
        <v>0</v>
      </c>
      <c r="DP296" s="336">
        <f t="shared" si="485"/>
        <v>0</v>
      </c>
      <c r="DQ296" s="336">
        <f t="shared" si="485"/>
        <v>0</v>
      </c>
      <c r="DR296" s="336">
        <f t="shared" si="485"/>
        <v>0</v>
      </c>
      <c r="DS296" s="336">
        <f t="shared" si="485"/>
        <v>0</v>
      </c>
      <c r="DT296" s="336">
        <f t="shared" si="485"/>
        <v>0</v>
      </c>
      <c r="DU296" s="336">
        <f t="shared" si="485"/>
        <v>0</v>
      </c>
      <c r="DV296" s="312"/>
      <c r="DW296" s="166"/>
      <c r="DX296" s="166"/>
      <c r="DY296" s="166"/>
      <c r="DZ296" s="166"/>
      <c r="EA296" s="166"/>
      <c r="EB296" s="166"/>
      <c r="EC296" s="166"/>
      <c r="ED296" s="166"/>
      <c r="EE296" s="166"/>
      <c r="EF296" s="166"/>
      <c r="EG296" s="166"/>
      <c r="EH296" s="166"/>
      <c r="EI296" s="166"/>
      <c r="EJ296" s="166"/>
      <c r="EK296" s="166"/>
      <c r="EL296" s="166"/>
      <c r="EM296" s="166"/>
      <c r="EN296" s="166"/>
      <c r="EO296" s="166"/>
      <c r="EP296" s="166"/>
      <c r="EQ296" s="166"/>
      <c r="ER296" s="166"/>
      <c r="ES296" s="166"/>
      <c r="ET296" s="166"/>
      <c r="EU296" s="166"/>
      <c r="EV296" s="166"/>
      <c r="EW296" s="166"/>
      <c r="EX296" s="166"/>
    </row>
    <row r="297" spans="8:154" x14ac:dyDescent="0.25">
      <c r="H297" s="306"/>
      <c r="I297" s="262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262"/>
      <c r="AA297" s="166"/>
      <c r="AB297" s="166"/>
      <c r="AC297" s="166"/>
      <c r="AD297" s="166"/>
      <c r="AE297" s="166"/>
      <c r="AF297" s="166"/>
      <c r="AG297" s="166"/>
      <c r="AH297" s="166"/>
      <c r="AI297" s="166"/>
      <c r="AJ297" s="166"/>
      <c r="AK297" s="166"/>
      <c r="AL297" s="166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  <c r="AW297" s="166"/>
      <c r="AX297" s="166"/>
      <c r="AY297" s="166"/>
      <c r="AZ297" s="166"/>
      <c r="BA297" s="166"/>
      <c r="BB297" s="166"/>
      <c r="BC297" s="166"/>
      <c r="BD297" s="166"/>
      <c r="BE297" s="166"/>
      <c r="BF297" s="166"/>
      <c r="BG297" s="166"/>
      <c r="BH297" s="166"/>
      <c r="BI297" s="166"/>
      <c r="BJ297" s="166"/>
      <c r="BK297" s="166"/>
      <c r="BL297" s="166"/>
      <c r="BM297" s="166"/>
      <c r="BN297" s="166"/>
      <c r="BO297" s="166"/>
      <c r="BP297" s="166"/>
      <c r="BQ297" s="166"/>
      <c r="BR297" s="166"/>
      <c r="BS297" s="166"/>
      <c r="BT297" s="166"/>
      <c r="BU297" s="166"/>
      <c r="BV297" s="166"/>
      <c r="BW297" s="166"/>
      <c r="BX297" s="262"/>
      <c r="BY297" s="336"/>
      <c r="BZ297" s="336"/>
      <c r="CA297" s="336"/>
      <c r="CB297" s="336"/>
      <c r="CC297" s="336"/>
      <c r="CD297" s="336"/>
      <c r="CE297" s="336"/>
      <c r="CF297" s="336"/>
      <c r="CG297" s="336"/>
      <c r="CH297" s="336"/>
      <c r="CI297" s="336"/>
      <c r="CJ297" s="336"/>
      <c r="CK297" s="336"/>
      <c r="CL297" s="336"/>
      <c r="CM297" s="336"/>
      <c r="CN297" s="336"/>
      <c r="CO297" s="336"/>
      <c r="CP297" s="336"/>
      <c r="CQ297" s="336"/>
      <c r="CR297" s="336"/>
      <c r="CS297" s="336"/>
      <c r="CT297" s="336"/>
      <c r="CU297" s="336"/>
      <c r="CV297" s="336"/>
      <c r="CW297" s="336"/>
      <c r="CX297" s="336"/>
      <c r="CY297" s="336"/>
      <c r="CZ297" s="336"/>
      <c r="DA297" s="336"/>
      <c r="DB297" s="336"/>
      <c r="DC297" s="336"/>
      <c r="DD297" s="336"/>
      <c r="DE297" s="336"/>
      <c r="DF297" s="510" t="s">
        <v>244</v>
      </c>
      <c r="DG297" s="336">
        <f t="shared" ref="DG297:DU297" si="486">SUM(DG108:DG122)</f>
        <v>0</v>
      </c>
      <c r="DH297" s="336">
        <f t="shared" si="486"/>
        <v>0</v>
      </c>
      <c r="DI297" s="336">
        <f t="shared" si="486"/>
        <v>0</v>
      </c>
      <c r="DJ297" s="336">
        <f t="shared" si="486"/>
        <v>0</v>
      </c>
      <c r="DK297" s="336">
        <f t="shared" si="486"/>
        <v>0</v>
      </c>
      <c r="DL297" s="336">
        <f t="shared" si="486"/>
        <v>0</v>
      </c>
      <c r="DM297" s="336">
        <f t="shared" si="486"/>
        <v>0</v>
      </c>
      <c r="DN297" s="336">
        <f t="shared" si="486"/>
        <v>0</v>
      </c>
      <c r="DO297" s="336">
        <f t="shared" si="486"/>
        <v>0</v>
      </c>
      <c r="DP297" s="336">
        <f t="shared" si="486"/>
        <v>0</v>
      </c>
      <c r="DQ297" s="336">
        <f t="shared" si="486"/>
        <v>0</v>
      </c>
      <c r="DR297" s="336">
        <f t="shared" si="486"/>
        <v>0</v>
      </c>
      <c r="DS297" s="336">
        <f t="shared" si="486"/>
        <v>0</v>
      </c>
      <c r="DT297" s="336">
        <f t="shared" si="486"/>
        <v>0</v>
      </c>
      <c r="DU297" s="336">
        <f t="shared" si="486"/>
        <v>0</v>
      </c>
      <c r="DV297" s="166"/>
      <c r="DW297" s="166"/>
      <c r="DX297" s="166"/>
      <c r="DY297" s="166"/>
      <c r="DZ297" s="166"/>
      <c r="EA297" s="166"/>
      <c r="EB297" s="166"/>
      <c r="EC297" s="166"/>
      <c r="ED297" s="166"/>
      <c r="EE297" s="166"/>
      <c r="EF297" s="166"/>
      <c r="EG297" s="166"/>
      <c r="EH297" s="166"/>
      <c r="EI297" s="166"/>
      <c r="EJ297" s="166"/>
      <c r="EK297" s="166"/>
      <c r="EL297" s="166"/>
      <c r="EM297" s="166"/>
      <c r="EN297" s="166"/>
      <c r="EO297" s="166"/>
      <c r="EP297" s="166"/>
      <c r="EQ297" s="166"/>
      <c r="ER297" s="166"/>
      <c r="ES297" s="166"/>
      <c r="ET297" s="166"/>
      <c r="EU297" s="166"/>
      <c r="EV297" s="166"/>
      <c r="EW297" s="166"/>
      <c r="EX297" s="166"/>
    </row>
    <row r="298" spans="8:154" x14ac:dyDescent="0.25">
      <c r="H298" s="306"/>
      <c r="I298" s="262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262"/>
      <c r="AA298" s="166"/>
      <c r="AB298" s="166"/>
      <c r="AC298" s="166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  <c r="AZ298" s="166"/>
      <c r="BA298" s="166"/>
      <c r="BB298" s="166"/>
      <c r="BC298" s="166"/>
      <c r="BD298" s="166"/>
      <c r="BE298" s="166"/>
      <c r="BF298" s="166"/>
      <c r="BG298" s="166"/>
      <c r="BH298" s="166"/>
      <c r="BI298" s="166"/>
      <c r="BJ298" s="166"/>
      <c r="BK298" s="166"/>
      <c r="BL298" s="166"/>
      <c r="BM298" s="166"/>
      <c r="BN298" s="166"/>
      <c r="BO298" s="166"/>
      <c r="BP298" s="166"/>
      <c r="BQ298" s="166"/>
      <c r="BR298" s="166"/>
      <c r="BS298" s="166"/>
      <c r="BT298" s="166"/>
      <c r="BU298" s="166"/>
      <c r="BV298" s="166"/>
      <c r="BW298" s="166"/>
      <c r="BX298" s="262"/>
      <c r="BY298" s="336"/>
      <c r="BZ298" s="336"/>
      <c r="CA298" s="336"/>
      <c r="CB298" s="336"/>
      <c r="CC298" s="336"/>
      <c r="CD298" s="336"/>
      <c r="CE298" s="336"/>
      <c r="CF298" s="336"/>
      <c r="CG298" s="336"/>
      <c r="CH298" s="336"/>
      <c r="CI298" s="336"/>
      <c r="CJ298" s="336"/>
      <c r="CK298" s="336"/>
      <c r="CL298" s="336"/>
      <c r="CM298" s="336"/>
      <c r="CN298" s="336"/>
      <c r="CO298" s="336"/>
      <c r="CP298" s="336"/>
      <c r="CQ298" s="336"/>
      <c r="CR298" s="336"/>
      <c r="CS298" s="336"/>
      <c r="CT298" s="336"/>
      <c r="CU298" s="336"/>
      <c r="CV298" s="336"/>
      <c r="CW298" s="336"/>
      <c r="CX298" s="336"/>
      <c r="CY298" s="336"/>
      <c r="CZ298" s="336"/>
      <c r="DA298" s="336"/>
      <c r="DB298" s="336"/>
      <c r="DC298" s="336"/>
      <c r="DD298" s="336"/>
      <c r="DE298" s="336"/>
      <c r="DF298" s="510" t="s">
        <v>245</v>
      </c>
      <c r="DG298" s="336">
        <f t="shared" ref="DG298:DU298" si="487">SUM(DG123:DG135)</f>
        <v>0</v>
      </c>
      <c r="DH298" s="336">
        <f t="shared" si="487"/>
        <v>0</v>
      </c>
      <c r="DI298" s="336">
        <f t="shared" si="487"/>
        <v>0</v>
      </c>
      <c r="DJ298" s="336">
        <f t="shared" si="487"/>
        <v>0</v>
      </c>
      <c r="DK298" s="336">
        <f t="shared" si="487"/>
        <v>0</v>
      </c>
      <c r="DL298" s="336">
        <f t="shared" si="487"/>
        <v>0</v>
      </c>
      <c r="DM298" s="336">
        <f t="shared" si="487"/>
        <v>0</v>
      </c>
      <c r="DN298" s="336">
        <f t="shared" si="487"/>
        <v>0</v>
      </c>
      <c r="DO298" s="336">
        <f t="shared" si="487"/>
        <v>0</v>
      </c>
      <c r="DP298" s="336">
        <f t="shared" si="487"/>
        <v>0</v>
      </c>
      <c r="DQ298" s="336">
        <f t="shared" si="487"/>
        <v>0</v>
      </c>
      <c r="DR298" s="336">
        <f t="shared" si="487"/>
        <v>0</v>
      </c>
      <c r="DS298" s="336">
        <f t="shared" si="487"/>
        <v>0</v>
      </c>
      <c r="DT298" s="336">
        <f t="shared" si="487"/>
        <v>0</v>
      </c>
      <c r="DU298" s="336">
        <f t="shared" si="487"/>
        <v>0</v>
      </c>
      <c r="DV298" s="166"/>
      <c r="DW298" s="166"/>
      <c r="DX298" s="166"/>
      <c r="DY298" s="166"/>
      <c r="DZ298" s="166"/>
      <c r="EA298" s="166"/>
      <c r="EB298" s="166"/>
      <c r="EC298" s="166"/>
      <c r="ED298" s="166"/>
      <c r="EE298" s="166"/>
      <c r="EF298" s="166"/>
      <c r="EG298" s="166"/>
      <c r="EH298" s="166"/>
      <c r="EI298" s="166"/>
      <c r="EJ298" s="166"/>
      <c r="EK298" s="166"/>
      <c r="EL298" s="166"/>
      <c r="EM298" s="166"/>
      <c r="EN298" s="166"/>
      <c r="EO298" s="166"/>
      <c r="EP298" s="166"/>
      <c r="EQ298" s="166"/>
      <c r="ER298" s="166"/>
      <c r="ES298" s="166"/>
      <c r="ET298" s="166"/>
      <c r="EU298" s="166"/>
      <c r="EV298" s="166"/>
      <c r="EW298" s="166"/>
      <c r="EX298" s="166"/>
    </row>
    <row r="299" spans="8:154" x14ac:dyDescent="0.25">
      <c r="H299" s="306"/>
      <c r="I299" s="262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262"/>
      <c r="AA299" s="166"/>
      <c r="AB299" s="166"/>
      <c r="AC299" s="166"/>
      <c r="AD299" s="166"/>
      <c r="AE299" s="166"/>
      <c r="AF299" s="166"/>
      <c r="AG299" s="166"/>
      <c r="AH299" s="166"/>
      <c r="AI299" s="166"/>
      <c r="AJ299" s="166"/>
      <c r="AK299" s="166"/>
      <c r="AL299" s="166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  <c r="AW299" s="166"/>
      <c r="AX299" s="166"/>
      <c r="AY299" s="166"/>
      <c r="AZ299" s="166"/>
      <c r="BA299" s="166"/>
      <c r="BB299" s="166"/>
      <c r="BC299" s="166"/>
      <c r="BD299" s="166"/>
      <c r="BE299" s="166"/>
      <c r="BF299" s="166"/>
      <c r="BG299" s="166"/>
      <c r="BH299" s="166"/>
      <c r="BI299" s="166"/>
      <c r="BJ299" s="166"/>
      <c r="BK299" s="166"/>
      <c r="BL299" s="166"/>
      <c r="BM299" s="166"/>
      <c r="BN299" s="166"/>
      <c r="BO299" s="166"/>
      <c r="BP299" s="166"/>
      <c r="BQ299" s="166"/>
      <c r="BR299" s="166"/>
      <c r="BS299" s="166"/>
      <c r="BT299" s="166"/>
      <c r="BU299" s="166"/>
      <c r="BV299" s="166"/>
      <c r="BW299" s="379"/>
      <c r="BX299" s="376"/>
      <c r="BY299" s="509"/>
      <c r="BZ299" s="509"/>
      <c r="CA299" s="509"/>
      <c r="CB299" s="509"/>
      <c r="CC299" s="509"/>
      <c r="CD299" s="509"/>
      <c r="CE299" s="509"/>
      <c r="CF299" s="509"/>
      <c r="CG299" s="509"/>
      <c r="CH299" s="509"/>
      <c r="CI299" s="509"/>
      <c r="CJ299" s="509"/>
      <c r="CK299" s="509"/>
      <c r="CL299" s="509"/>
      <c r="CM299" s="509"/>
      <c r="CN299" s="509"/>
      <c r="CO299" s="509"/>
      <c r="CP299" s="509"/>
      <c r="CQ299" s="509"/>
      <c r="CR299" s="509"/>
      <c r="CS299" s="509"/>
      <c r="CT299" s="509"/>
      <c r="CU299" s="509"/>
      <c r="CV299" s="509"/>
      <c r="CW299" s="509"/>
      <c r="CX299" s="509"/>
      <c r="CY299" s="509"/>
      <c r="CZ299" s="509"/>
      <c r="DA299" s="509"/>
      <c r="DB299" s="509"/>
      <c r="DC299" s="509"/>
      <c r="DD299" s="509"/>
      <c r="DE299" s="509"/>
      <c r="DF299" s="508" t="s">
        <v>246</v>
      </c>
      <c r="DG299" s="509">
        <f>SUM(DG300:DG302)</f>
        <v>0</v>
      </c>
      <c r="DH299" s="509">
        <f t="shared" ref="DH299:DU299" si="488">SUM(DH300:DH302)</f>
        <v>0</v>
      </c>
      <c r="DI299" s="509">
        <f t="shared" si="488"/>
        <v>0</v>
      </c>
      <c r="DJ299" s="509">
        <f t="shared" si="488"/>
        <v>0</v>
      </c>
      <c r="DK299" s="509">
        <f t="shared" si="488"/>
        <v>0</v>
      </c>
      <c r="DL299" s="509">
        <f t="shared" si="488"/>
        <v>0</v>
      </c>
      <c r="DM299" s="509">
        <f t="shared" si="488"/>
        <v>0</v>
      </c>
      <c r="DN299" s="509">
        <f t="shared" si="488"/>
        <v>0</v>
      </c>
      <c r="DO299" s="509">
        <f t="shared" si="488"/>
        <v>0</v>
      </c>
      <c r="DP299" s="509">
        <f t="shared" si="488"/>
        <v>0</v>
      </c>
      <c r="DQ299" s="509">
        <f t="shared" si="488"/>
        <v>0</v>
      </c>
      <c r="DR299" s="509">
        <f t="shared" si="488"/>
        <v>0</v>
      </c>
      <c r="DS299" s="509">
        <f t="shared" si="488"/>
        <v>0</v>
      </c>
      <c r="DT299" s="509">
        <f t="shared" si="488"/>
        <v>0</v>
      </c>
      <c r="DU299" s="509">
        <f t="shared" si="488"/>
        <v>0</v>
      </c>
      <c r="DV299" s="379"/>
      <c r="DW299" s="166"/>
      <c r="DX299" s="166"/>
      <c r="DY299" s="166"/>
      <c r="DZ299" s="166"/>
      <c r="EA299" s="166"/>
      <c r="EB299" s="166"/>
      <c r="EC299" s="166"/>
      <c r="ED299" s="166"/>
      <c r="EE299" s="166"/>
      <c r="EF299" s="166"/>
      <c r="EG299" s="166"/>
      <c r="EH299" s="166"/>
      <c r="EI299" s="166"/>
      <c r="EJ299" s="166"/>
      <c r="EK299" s="166"/>
      <c r="EL299" s="166"/>
      <c r="EM299" s="166"/>
      <c r="EN299" s="166"/>
      <c r="EO299" s="166"/>
      <c r="EP299" s="166"/>
      <c r="EQ299" s="166"/>
      <c r="ER299" s="166"/>
      <c r="ES299" s="166"/>
      <c r="ET299" s="166"/>
      <c r="EU299" s="166"/>
      <c r="EV299" s="166"/>
      <c r="EW299" s="166"/>
      <c r="EX299" s="166"/>
    </row>
    <row r="300" spans="8:154" x14ac:dyDescent="0.25">
      <c r="H300" s="306"/>
      <c r="I300" s="262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262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  <c r="AW300" s="166"/>
      <c r="AX300" s="166"/>
      <c r="AY300" s="166"/>
      <c r="AZ300" s="166"/>
      <c r="BA300" s="166"/>
      <c r="BB300" s="166"/>
      <c r="BC300" s="166"/>
      <c r="BD300" s="166"/>
      <c r="BE300" s="166"/>
      <c r="BF300" s="166"/>
      <c r="BG300" s="166"/>
      <c r="BH300" s="166"/>
      <c r="BI300" s="166"/>
      <c r="BJ300" s="166"/>
      <c r="BK300" s="166"/>
      <c r="BL300" s="166"/>
      <c r="BM300" s="166"/>
      <c r="BN300" s="166"/>
      <c r="BO300" s="166"/>
      <c r="BP300" s="166"/>
      <c r="BQ300" s="166"/>
      <c r="BR300" s="166"/>
      <c r="BS300" s="166"/>
      <c r="BT300" s="166"/>
      <c r="BU300" s="166"/>
      <c r="BV300" s="166"/>
      <c r="BW300" s="166"/>
      <c r="BX300" s="262"/>
      <c r="BY300" s="336"/>
      <c r="BZ300" s="336"/>
      <c r="CA300" s="336"/>
      <c r="CB300" s="336"/>
      <c r="CC300" s="336"/>
      <c r="CD300" s="336"/>
      <c r="CE300" s="336"/>
      <c r="CF300" s="336"/>
      <c r="CG300" s="336"/>
      <c r="CH300" s="336"/>
      <c r="CI300" s="336"/>
      <c r="CJ300" s="336"/>
      <c r="CK300" s="336"/>
      <c r="CL300" s="336"/>
      <c r="CM300" s="336"/>
      <c r="CN300" s="336"/>
      <c r="CO300" s="336"/>
      <c r="CP300" s="336"/>
      <c r="CQ300" s="336"/>
      <c r="CR300" s="336"/>
      <c r="CS300" s="336"/>
      <c r="CT300" s="336"/>
      <c r="CU300" s="336"/>
      <c r="CV300" s="336"/>
      <c r="CW300" s="336"/>
      <c r="CX300" s="336"/>
      <c r="CY300" s="336"/>
      <c r="CZ300" s="336"/>
      <c r="DA300" s="336"/>
      <c r="DB300" s="336"/>
      <c r="DC300" s="336"/>
      <c r="DD300" s="336"/>
      <c r="DE300" s="336"/>
      <c r="DF300" s="510" t="s">
        <v>247</v>
      </c>
      <c r="DG300" s="336">
        <f t="shared" ref="DG300:DU300" si="489">SUM(DG124:DG150)</f>
        <v>0</v>
      </c>
      <c r="DH300" s="336">
        <f t="shared" si="489"/>
        <v>0</v>
      </c>
      <c r="DI300" s="336">
        <f t="shared" si="489"/>
        <v>0</v>
      </c>
      <c r="DJ300" s="336">
        <f t="shared" si="489"/>
        <v>0</v>
      </c>
      <c r="DK300" s="336">
        <f t="shared" si="489"/>
        <v>0</v>
      </c>
      <c r="DL300" s="336">
        <f t="shared" si="489"/>
        <v>0</v>
      </c>
      <c r="DM300" s="336">
        <f t="shared" si="489"/>
        <v>0</v>
      </c>
      <c r="DN300" s="336">
        <f t="shared" si="489"/>
        <v>0</v>
      </c>
      <c r="DO300" s="336">
        <f t="shared" si="489"/>
        <v>0</v>
      </c>
      <c r="DP300" s="336">
        <f t="shared" si="489"/>
        <v>0</v>
      </c>
      <c r="DQ300" s="336">
        <f t="shared" si="489"/>
        <v>0</v>
      </c>
      <c r="DR300" s="336">
        <f t="shared" si="489"/>
        <v>0</v>
      </c>
      <c r="DS300" s="336">
        <f t="shared" si="489"/>
        <v>0</v>
      </c>
      <c r="DT300" s="336">
        <f t="shared" si="489"/>
        <v>0</v>
      </c>
      <c r="DU300" s="336">
        <f t="shared" si="489"/>
        <v>0</v>
      </c>
      <c r="DV300" s="166"/>
      <c r="DW300" s="166"/>
      <c r="DX300" s="166"/>
      <c r="DY300" s="166"/>
      <c r="DZ300" s="166"/>
      <c r="EA300" s="166"/>
      <c r="EB300" s="166"/>
      <c r="EC300" s="166"/>
      <c r="ED300" s="166"/>
      <c r="EE300" s="166"/>
      <c r="EF300" s="166"/>
      <c r="EG300" s="166"/>
      <c r="EH300" s="166"/>
      <c r="EI300" s="166"/>
      <c r="EJ300" s="166"/>
      <c r="EK300" s="166"/>
      <c r="EL300" s="166"/>
      <c r="EM300" s="166"/>
      <c r="EN300" s="166"/>
      <c r="EO300" s="166"/>
      <c r="EP300" s="166"/>
      <c r="EQ300" s="166"/>
      <c r="ER300" s="166"/>
      <c r="ES300" s="166"/>
      <c r="ET300" s="166"/>
      <c r="EU300" s="166"/>
      <c r="EV300" s="166"/>
      <c r="EW300" s="166"/>
      <c r="EX300" s="166"/>
    </row>
    <row r="301" spans="8:154" x14ac:dyDescent="0.25">
      <c r="H301" s="306"/>
      <c r="I301" s="262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262"/>
      <c r="AA301" s="166"/>
      <c r="AB301" s="166"/>
      <c r="AC301" s="166"/>
      <c r="AD301" s="166"/>
      <c r="AE301" s="166"/>
      <c r="AF301" s="166"/>
      <c r="AG301" s="166"/>
      <c r="AH301" s="166"/>
      <c r="AI301" s="166"/>
      <c r="AJ301" s="166"/>
      <c r="AK301" s="166"/>
      <c r="AL301" s="166"/>
      <c r="AM301" s="166"/>
      <c r="AN301" s="166"/>
      <c r="AO301" s="166"/>
      <c r="AP301" s="166"/>
      <c r="AQ301" s="166"/>
      <c r="AR301" s="166"/>
      <c r="AS301" s="166"/>
      <c r="AT301" s="166"/>
      <c r="AU301" s="166"/>
      <c r="AV301" s="166"/>
      <c r="AW301" s="166"/>
      <c r="AX301" s="166"/>
      <c r="AY301" s="166"/>
      <c r="AZ301" s="166"/>
      <c r="BA301" s="166"/>
      <c r="BB301" s="166"/>
      <c r="BC301" s="166"/>
      <c r="BD301" s="166"/>
      <c r="BE301" s="166"/>
      <c r="BF301" s="166"/>
      <c r="BG301" s="166"/>
      <c r="BH301" s="166"/>
      <c r="BI301" s="166"/>
      <c r="BJ301" s="166"/>
      <c r="BK301" s="166"/>
      <c r="BL301" s="166"/>
      <c r="BM301" s="166"/>
      <c r="BN301" s="166"/>
      <c r="BO301" s="166"/>
      <c r="BP301" s="166"/>
      <c r="BQ301" s="166"/>
      <c r="BR301" s="166"/>
      <c r="BS301" s="166"/>
      <c r="BT301" s="166"/>
      <c r="BU301" s="166"/>
      <c r="BV301" s="166"/>
      <c r="BW301" s="166"/>
      <c r="BX301" s="262"/>
      <c r="BY301" s="336"/>
      <c r="BZ301" s="336"/>
      <c r="CA301" s="336"/>
      <c r="CB301" s="336"/>
      <c r="CC301" s="336"/>
      <c r="CD301" s="336"/>
      <c r="CE301" s="336"/>
      <c r="CF301" s="336"/>
      <c r="CG301" s="336"/>
      <c r="CH301" s="336"/>
      <c r="CI301" s="336"/>
      <c r="CJ301" s="336"/>
      <c r="CK301" s="336"/>
      <c r="CL301" s="336"/>
      <c r="CM301" s="336"/>
      <c r="CN301" s="336"/>
      <c r="CO301" s="336"/>
      <c r="CP301" s="336"/>
      <c r="CQ301" s="336"/>
      <c r="CR301" s="336"/>
      <c r="CS301" s="336"/>
      <c r="CT301" s="336"/>
      <c r="CU301" s="336"/>
      <c r="CV301" s="336"/>
      <c r="CW301" s="336"/>
      <c r="CX301" s="336"/>
      <c r="CY301" s="336"/>
      <c r="CZ301" s="336"/>
      <c r="DA301" s="336"/>
      <c r="DB301" s="336"/>
      <c r="DC301" s="336"/>
      <c r="DD301" s="336"/>
      <c r="DE301" s="336"/>
      <c r="DF301" s="510" t="s">
        <v>356</v>
      </c>
      <c r="DG301" s="336">
        <f t="shared" ref="DG301:DU301" si="490">SUM(DG152:DG170)</f>
        <v>0</v>
      </c>
      <c r="DH301" s="336">
        <f t="shared" si="490"/>
        <v>0</v>
      </c>
      <c r="DI301" s="336">
        <f t="shared" si="490"/>
        <v>0</v>
      </c>
      <c r="DJ301" s="336">
        <f t="shared" si="490"/>
        <v>0</v>
      </c>
      <c r="DK301" s="336">
        <f t="shared" si="490"/>
        <v>0</v>
      </c>
      <c r="DL301" s="336">
        <f t="shared" si="490"/>
        <v>0</v>
      </c>
      <c r="DM301" s="336">
        <f t="shared" si="490"/>
        <v>0</v>
      </c>
      <c r="DN301" s="336">
        <f t="shared" si="490"/>
        <v>0</v>
      </c>
      <c r="DO301" s="336">
        <f t="shared" si="490"/>
        <v>0</v>
      </c>
      <c r="DP301" s="336">
        <f t="shared" si="490"/>
        <v>0</v>
      </c>
      <c r="DQ301" s="336">
        <f t="shared" si="490"/>
        <v>0</v>
      </c>
      <c r="DR301" s="336">
        <f t="shared" si="490"/>
        <v>0</v>
      </c>
      <c r="DS301" s="336">
        <f t="shared" si="490"/>
        <v>0</v>
      </c>
      <c r="DT301" s="336">
        <f t="shared" si="490"/>
        <v>0</v>
      </c>
      <c r="DU301" s="336">
        <f t="shared" si="490"/>
        <v>0</v>
      </c>
      <c r="DV301" s="166"/>
      <c r="DW301" s="166"/>
      <c r="DX301" s="166"/>
      <c r="DY301" s="166"/>
      <c r="DZ301" s="166"/>
      <c r="EA301" s="166"/>
      <c r="EB301" s="166"/>
      <c r="EC301" s="166"/>
      <c r="ED301" s="166"/>
      <c r="EE301" s="166"/>
      <c r="EF301" s="166"/>
      <c r="EG301" s="166"/>
      <c r="EH301" s="166"/>
      <c r="EI301" s="166"/>
      <c r="EJ301" s="166"/>
      <c r="EK301" s="166"/>
      <c r="EL301" s="166"/>
      <c r="EM301" s="166"/>
      <c r="EN301" s="166"/>
      <c r="EO301" s="166"/>
      <c r="EP301" s="166"/>
      <c r="EQ301" s="166"/>
      <c r="ER301" s="166"/>
      <c r="ES301" s="166"/>
      <c r="ET301" s="166"/>
      <c r="EU301" s="166"/>
      <c r="EV301" s="166"/>
      <c r="EW301" s="166"/>
      <c r="EX301" s="166"/>
    </row>
    <row r="302" spans="8:154" x14ac:dyDescent="0.25">
      <c r="H302" s="306"/>
      <c r="I302" s="262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262"/>
      <c r="AA302" s="166"/>
      <c r="AB302" s="166"/>
      <c r="AC302" s="166"/>
      <c r="AD302" s="166"/>
      <c r="AE302" s="166"/>
      <c r="AF302" s="166"/>
      <c r="AG302" s="166"/>
      <c r="AH302" s="166"/>
      <c r="AI302" s="166"/>
      <c r="AJ302" s="166"/>
      <c r="AK302" s="166"/>
      <c r="AL302" s="166"/>
      <c r="AM302" s="166"/>
      <c r="AN302" s="166"/>
      <c r="AO302" s="166"/>
      <c r="AP302" s="166"/>
      <c r="AQ302" s="166"/>
      <c r="AR302" s="166"/>
      <c r="AS302" s="166"/>
      <c r="AT302" s="166"/>
      <c r="AU302" s="166"/>
      <c r="AV302" s="166"/>
      <c r="AW302" s="166"/>
      <c r="AX302" s="166"/>
      <c r="AY302" s="166"/>
      <c r="AZ302" s="166"/>
      <c r="BA302" s="166"/>
      <c r="BB302" s="166"/>
      <c r="BC302" s="166"/>
      <c r="BD302" s="166"/>
      <c r="BE302" s="166"/>
      <c r="BF302" s="166"/>
      <c r="BG302" s="166"/>
      <c r="BH302" s="166"/>
      <c r="BI302" s="166"/>
      <c r="BJ302" s="166"/>
      <c r="BK302" s="166"/>
      <c r="BL302" s="166"/>
      <c r="BM302" s="166"/>
      <c r="BN302" s="166"/>
      <c r="BO302" s="166"/>
      <c r="BP302" s="166"/>
      <c r="BQ302" s="166"/>
      <c r="BR302" s="166"/>
      <c r="BS302" s="166"/>
      <c r="BT302" s="166"/>
      <c r="BU302" s="166"/>
      <c r="BV302" s="166"/>
      <c r="BW302" s="166"/>
      <c r="BX302" s="262"/>
      <c r="BY302" s="336"/>
      <c r="BZ302" s="336"/>
      <c r="CA302" s="336"/>
      <c r="CB302" s="336"/>
      <c r="CC302" s="336"/>
      <c r="CD302" s="336"/>
      <c r="CE302" s="336"/>
      <c r="CF302" s="336"/>
      <c r="CG302" s="336"/>
      <c r="CH302" s="336"/>
      <c r="CI302" s="336"/>
      <c r="CJ302" s="336"/>
      <c r="CK302" s="336"/>
      <c r="CL302" s="336"/>
      <c r="CM302" s="336"/>
      <c r="CN302" s="336"/>
      <c r="CO302" s="336"/>
      <c r="CP302" s="336"/>
      <c r="CQ302" s="336"/>
      <c r="CR302" s="336"/>
      <c r="CS302" s="336"/>
      <c r="CT302" s="336"/>
      <c r="CU302" s="336"/>
      <c r="CV302" s="336"/>
      <c r="CW302" s="336"/>
      <c r="CX302" s="336"/>
      <c r="CY302" s="336"/>
      <c r="CZ302" s="336"/>
      <c r="DA302" s="336"/>
      <c r="DB302" s="336"/>
      <c r="DC302" s="336"/>
      <c r="DD302" s="336"/>
      <c r="DE302" s="336"/>
      <c r="DF302" s="510" t="s">
        <v>357</v>
      </c>
      <c r="DG302" s="336">
        <f t="shared" ref="DG302:DU302" si="491">SUM(DG172:DG182)</f>
        <v>0</v>
      </c>
      <c r="DH302" s="336">
        <f t="shared" si="491"/>
        <v>0</v>
      </c>
      <c r="DI302" s="336">
        <f t="shared" si="491"/>
        <v>0</v>
      </c>
      <c r="DJ302" s="336">
        <f t="shared" si="491"/>
        <v>0</v>
      </c>
      <c r="DK302" s="336">
        <f t="shared" si="491"/>
        <v>0</v>
      </c>
      <c r="DL302" s="336">
        <f t="shared" si="491"/>
        <v>0</v>
      </c>
      <c r="DM302" s="336">
        <f t="shared" si="491"/>
        <v>0</v>
      </c>
      <c r="DN302" s="336">
        <f t="shared" si="491"/>
        <v>0</v>
      </c>
      <c r="DO302" s="336">
        <f t="shared" si="491"/>
        <v>0</v>
      </c>
      <c r="DP302" s="336">
        <f t="shared" si="491"/>
        <v>0</v>
      </c>
      <c r="DQ302" s="336">
        <f t="shared" si="491"/>
        <v>0</v>
      </c>
      <c r="DR302" s="336">
        <f t="shared" si="491"/>
        <v>0</v>
      </c>
      <c r="DS302" s="336">
        <f t="shared" si="491"/>
        <v>0</v>
      </c>
      <c r="DT302" s="336">
        <f t="shared" si="491"/>
        <v>0</v>
      </c>
      <c r="DU302" s="336">
        <f t="shared" si="491"/>
        <v>0</v>
      </c>
      <c r="DV302" s="166"/>
      <c r="DW302" s="166"/>
      <c r="DX302" s="166"/>
      <c r="DY302" s="166"/>
      <c r="DZ302" s="166"/>
      <c r="EA302" s="166"/>
      <c r="EB302" s="166"/>
      <c r="EC302" s="166"/>
      <c r="ED302" s="166"/>
      <c r="EE302" s="166"/>
      <c r="EF302" s="166"/>
      <c r="EG302" s="166"/>
      <c r="EH302" s="166"/>
      <c r="EI302" s="166"/>
      <c r="EJ302" s="166"/>
      <c r="EK302" s="166"/>
      <c r="EL302" s="166"/>
      <c r="EM302" s="166"/>
      <c r="EN302" s="166"/>
      <c r="EO302" s="166"/>
      <c r="EP302" s="166"/>
      <c r="EQ302" s="166"/>
      <c r="ER302" s="166"/>
      <c r="ES302" s="166"/>
      <c r="ET302" s="166"/>
      <c r="EU302" s="166"/>
      <c r="EV302" s="166"/>
      <c r="EW302" s="166"/>
      <c r="EX302" s="166"/>
    </row>
    <row r="303" spans="8:154" x14ac:dyDescent="0.25">
      <c r="H303" s="306"/>
      <c r="I303" s="262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262"/>
      <c r="AA303" s="166"/>
      <c r="AB303" s="166"/>
      <c r="AC303" s="166"/>
      <c r="AD303" s="166"/>
      <c r="AE303" s="166"/>
      <c r="AF303" s="166"/>
      <c r="AG303" s="166"/>
      <c r="AH303" s="166"/>
      <c r="AI303" s="166"/>
      <c r="AJ303" s="166"/>
      <c r="AK303" s="166"/>
      <c r="AL303" s="166"/>
      <c r="AM303" s="166"/>
      <c r="AN303" s="166"/>
      <c r="AO303" s="166"/>
      <c r="AP303" s="166"/>
      <c r="AQ303" s="166"/>
      <c r="AR303" s="166"/>
      <c r="AS303" s="166"/>
      <c r="AT303" s="166"/>
      <c r="AU303" s="166"/>
      <c r="AV303" s="166"/>
      <c r="AW303" s="166"/>
      <c r="AX303" s="166"/>
      <c r="AY303" s="166"/>
      <c r="AZ303" s="166"/>
      <c r="BA303" s="166"/>
      <c r="BB303" s="166"/>
      <c r="BC303" s="166"/>
      <c r="BD303" s="166"/>
      <c r="BE303" s="166"/>
      <c r="BF303" s="166"/>
      <c r="BG303" s="166"/>
      <c r="BH303" s="166"/>
      <c r="BI303" s="166"/>
      <c r="BJ303" s="166"/>
      <c r="BK303" s="166"/>
      <c r="BL303" s="166"/>
      <c r="BM303" s="166"/>
      <c r="BN303" s="166"/>
      <c r="BO303" s="166"/>
      <c r="BP303" s="166"/>
      <c r="BQ303" s="166"/>
      <c r="BR303" s="166"/>
      <c r="BS303" s="166"/>
      <c r="BT303" s="166"/>
      <c r="BU303" s="166"/>
      <c r="BV303" s="166"/>
      <c r="BW303" s="166"/>
      <c r="BX303" s="262"/>
      <c r="BY303" s="336"/>
      <c r="BZ303" s="336"/>
      <c r="CA303" s="336"/>
      <c r="CB303" s="336"/>
      <c r="CC303" s="336"/>
      <c r="CD303" s="336"/>
      <c r="CE303" s="336"/>
      <c r="CF303" s="336"/>
      <c r="CG303" s="336"/>
      <c r="CH303" s="336"/>
      <c r="CI303" s="336"/>
      <c r="CJ303" s="336"/>
      <c r="CK303" s="336"/>
      <c r="CL303" s="336"/>
      <c r="CM303" s="336"/>
      <c r="CN303" s="336"/>
      <c r="CO303" s="336"/>
      <c r="CP303" s="336"/>
      <c r="CQ303" s="336"/>
      <c r="CR303" s="336"/>
      <c r="CS303" s="336"/>
      <c r="CT303" s="336"/>
      <c r="CU303" s="336"/>
      <c r="CV303" s="336"/>
      <c r="CW303" s="336"/>
      <c r="CX303" s="336"/>
      <c r="CY303" s="336"/>
      <c r="CZ303" s="336"/>
      <c r="DA303" s="336"/>
      <c r="DB303" s="336"/>
      <c r="DC303" s="336"/>
      <c r="DD303" s="336"/>
      <c r="DE303" s="336"/>
      <c r="DF303" s="508" t="s">
        <v>67</v>
      </c>
      <c r="DG303" s="509">
        <f>SUM(DG304:DG306)</f>
        <v>0</v>
      </c>
      <c r="DH303" s="509">
        <f t="shared" ref="DH303:DU303" si="492">SUM(DH304:DH306)</f>
        <v>0</v>
      </c>
      <c r="DI303" s="509">
        <f t="shared" si="492"/>
        <v>0</v>
      </c>
      <c r="DJ303" s="509">
        <f t="shared" si="492"/>
        <v>0</v>
      </c>
      <c r="DK303" s="509">
        <f t="shared" si="492"/>
        <v>0</v>
      </c>
      <c r="DL303" s="509">
        <f t="shared" si="492"/>
        <v>0</v>
      </c>
      <c r="DM303" s="509">
        <f t="shared" si="492"/>
        <v>0</v>
      </c>
      <c r="DN303" s="509">
        <f t="shared" si="492"/>
        <v>0</v>
      </c>
      <c r="DO303" s="509">
        <f t="shared" si="492"/>
        <v>0</v>
      </c>
      <c r="DP303" s="509">
        <f t="shared" si="492"/>
        <v>0</v>
      </c>
      <c r="DQ303" s="509">
        <f t="shared" si="492"/>
        <v>0</v>
      </c>
      <c r="DR303" s="509">
        <f t="shared" si="492"/>
        <v>0</v>
      </c>
      <c r="DS303" s="509">
        <f t="shared" si="492"/>
        <v>0</v>
      </c>
      <c r="DT303" s="509">
        <f t="shared" si="492"/>
        <v>0</v>
      </c>
      <c r="DU303" s="509">
        <f t="shared" si="492"/>
        <v>0</v>
      </c>
      <c r="DV303" s="166"/>
      <c r="DW303" s="166"/>
      <c r="DX303" s="166"/>
      <c r="DY303" s="166"/>
      <c r="DZ303" s="166"/>
      <c r="EA303" s="166"/>
      <c r="EB303" s="166"/>
      <c r="EC303" s="166"/>
      <c r="ED303" s="166"/>
      <c r="EE303" s="166"/>
      <c r="EF303" s="166"/>
      <c r="EG303" s="166"/>
      <c r="EH303" s="166"/>
      <c r="EI303" s="166"/>
      <c r="EJ303" s="166"/>
      <c r="EK303" s="166"/>
      <c r="EL303" s="166"/>
      <c r="EM303" s="166"/>
      <c r="EN303" s="166"/>
      <c r="EO303" s="166"/>
      <c r="EP303" s="166"/>
      <c r="EQ303" s="166"/>
      <c r="ER303" s="166"/>
      <c r="ES303" s="166"/>
      <c r="ET303" s="166"/>
      <c r="EU303" s="166"/>
      <c r="EV303" s="166"/>
      <c r="EW303" s="166"/>
      <c r="EX303" s="166"/>
    </row>
    <row r="304" spans="8:154" x14ac:dyDescent="0.25">
      <c r="H304" s="306"/>
      <c r="I304" s="262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262"/>
      <c r="AA304" s="166"/>
      <c r="AB304" s="166"/>
      <c r="AC304" s="166"/>
      <c r="AD304" s="166"/>
      <c r="AE304" s="166"/>
      <c r="AF304" s="166"/>
      <c r="AG304" s="166"/>
      <c r="AH304" s="166"/>
      <c r="AI304" s="166"/>
      <c r="AJ304" s="166"/>
      <c r="AK304" s="166"/>
      <c r="AL304" s="166"/>
      <c r="AM304" s="166"/>
      <c r="AN304" s="166"/>
      <c r="AO304" s="166"/>
      <c r="AP304" s="166"/>
      <c r="AQ304" s="166"/>
      <c r="AR304" s="166"/>
      <c r="AS304" s="166"/>
      <c r="AT304" s="166"/>
      <c r="AU304" s="166"/>
      <c r="AV304" s="166"/>
      <c r="AW304" s="166"/>
      <c r="AX304" s="166"/>
      <c r="AY304" s="166"/>
      <c r="AZ304" s="166"/>
      <c r="BA304" s="166"/>
      <c r="BB304" s="166"/>
      <c r="BC304" s="166"/>
      <c r="BD304" s="166"/>
      <c r="BE304" s="166"/>
      <c r="BF304" s="166"/>
      <c r="BG304" s="166"/>
      <c r="BH304" s="166"/>
      <c r="BI304" s="166"/>
      <c r="BJ304" s="166"/>
      <c r="BK304" s="166"/>
      <c r="BL304" s="166"/>
      <c r="BM304" s="166"/>
      <c r="BN304" s="166"/>
      <c r="BO304" s="166"/>
      <c r="BP304" s="166"/>
      <c r="BQ304" s="166"/>
      <c r="BR304" s="166"/>
      <c r="BS304" s="166"/>
      <c r="BT304" s="166"/>
      <c r="BU304" s="166"/>
      <c r="BV304" s="166"/>
      <c r="BW304" s="166"/>
      <c r="BX304" s="262"/>
      <c r="BY304" s="336"/>
      <c r="BZ304" s="336"/>
      <c r="CA304" s="336"/>
      <c r="CB304" s="336"/>
      <c r="CC304" s="336"/>
      <c r="CD304" s="336"/>
      <c r="CE304" s="336"/>
      <c r="CF304" s="336"/>
      <c r="CG304" s="336"/>
      <c r="CH304" s="336"/>
      <c r="CI304" s="336"/>
      <c r="CJ304" s="336"/>
      <c r="CK304" s="336"/>
      <c r="CL304" s="336"/>
      <c r="CM304" s="336"/>
      <c r="CN304" s="336"/>
      <c r="CO304" s="336"/>
      <c r="CP304" s="336"/>
      <c r="CQ304" s="336"/>
      <c r="CR304" s="336"/>
      <c r="CS304" s="336"/>
      <c r="CT304" s="336"/>
      <c r="CU304" s="336"/>
      <c r="CV304" s="336"/>
      <c r="CW304" s="336"/>
      <c r="CX304" s="336"/>
      <c r="CY304" s="336"/>
      <c r="CZ304" s="336"/>
      <c r="DA304" s="336"/>
      <c r="DB304" s="336"/>
      <c r="DC304" s="336"/>
      <c r="DD304" s="336"/>
      <c r="DE304" s="336"/>
      <c r="DF304" s="510" t="s">
        <v>42</v>
      </c>
      <c r="DG304" s="336">
        <f t="shared" ref="DG304:DU304" si="493">SUM(DG184:DG199)</f>
        <v>0</v>
      </c>
      <c r="DH304" s="336">
        <f t="shared" si="493"/>
        <v>0</v>
      </c>
      <c r="DI304" s="336">
        <f t="shared" si="493"/>
        <v>0</v>
      </c>
      <c r="DJ304" s="336">
        <f t="shared" si="493"/>
        <v>0</v>
      </c>
      <c r="DK304" s="336">
        <f t="shared" si="493"/>
        <v>0</v>
      </c>
      <c r="DL304" s="336">
        <f t="shared" si="493"/>
        <v>0</v>
      </c>
      <c r="DM304" s="336">
        <f t="shared" si="493"/>
        <v>0</v>
      </c>
      <c r="DN304" s="336">
        <f t="shared" si="493"/>
        <v>0</v>
      </c>
      <c r="DO304" s="336">
        <f t="shared" si="493"/>
        <v>0</v>
      </c>
      <c r="DP304" s="336">
        <f t="shared" si="493"/>
        <v>0</v>
      </c>
      <c r="DQ304" s="336">
        <f t="shared" si="493"/>
        <v>0</v>
      </c>
      <c r="DR304" s="336">
        <f t="shared" si="493"/>
        <v>0</v>
      </c>
      <c r="DS304" s="336">
        <f t="shared" si="493"/>
        <v>0</v>
      </c>
      <c r="DT304" s="336">
        <f t="shared" si="493"/>
        <v>0</v>
      </c>
      <c r="DU304" s="336">
        <f t="shared" si="493"/>
        <v>0</v>
      </c>
      <c r="DV304" s="166"/>
      <c r="DW304" s="166"/>
      <c r="DX304" s="166"/>
      <c r="DY304" s="166"/>
      <c r="DZ304" s="166"/>
      <c r="EA304" s="166"/>
      <c r="EB304" s="166"/>
      <c r="EC304" s="166"/>
      <c r="ED304" s="166"/>
      <c r="EE304" s="166"/>
      <c r="EF304" s="166"/>
      <c r="EG304" s="166"/>
      <c r="EH304" s="166"/>
      <c r="EI304" s="166"/>
      <c r="EJ304" s="166"/>
      <c r="EK304" s="166"/>
      <c r="EL304" s="166"/>
      <c r="EM304" s="166"/>
      <c r="EN304" s="166"/>
      <c r="EO304" s="166"/>
      <c r="EP304" s="166"/>
      <c r="EQ304" s="166"/>
      <c r="ER304" s="166"/>
      <c r="ES304" s="166"/>
      <c r="ET304" s="166"/>
      <c r="EU304" s="166"/>
      <c r="EV304" s="166"/>
      <c r="EW304" s="166"/>
      <c r="EX304" s="166"/>
    </row>
    <row r="305" spans="8:154" x14ac:dyDescent="0.25">
      <c r="H305" s="306"/>
      <c r="I305" s="262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262"/>
      <c r="AA305" s="166"/>
      <c r="AB305" s="166"/>
      <c r="AC305" s="166"/>
      <c r="AD305" s="166"/>
      <c r="AE305" s="166"/>
      <c r="AF305" s="166"/>
      <c r="AG305" s="166"/>
      <c r="AH305" s="166"/>
      <c r="AI305" s="166"/>
      <c r="AJ305" s="166"/>
      <c r="AK305" s="166"/>
      <c r="AL305" s="166"/>
      <c r="AM305" s="166"/>
      <c r="AN305" s="166"/>
      <c r="AO305" s="166"/>
      <c r="AP305" s="166"/>
      <c r="AQ305" s="166"/>
      <c r="AR305" s="166"/>
      <c r="AS305" s="166"/>
      <c r="AT305" s="166"/>
      <c r="AU305" s="166"/>
      <c r="AV305" s="166"/>
      <c r="AW305" s="166"/>
      <c r="AX305" s="166"/>
      <c r="AY305" s="166"/>
      <c r="AZ305" s="166"/>
      <c r="BA305" s="166"/>
      <c r="BB305" s="166"/>
      <c r="BC305" s="166"/>
      <c r="BD305" s="166"/>
      <c r="BE305" s="166"/>
      <c r="BF305" s="166"/>
      <c r="BG305" s="166"/>
      <c r="BH305" s="166"/>
      <c r="BI305" s="166"/>
      <c r="BJ305" s="166"/>
      <c r="BK305" s="166"/>
      <c r="BL305" s="166"/>
      <c r="BM305" s="166"/>
      <c r="BN305" s="166"/>
      <c r="BO305" s="166"/>
      <c r="BP305" s="166"/>
      <c r="BQ305" s="166"/>
      <c r="BR305" s="166"/>
      <c r="BS305" s="166"/>
      <c r="BT305" s="166"/>
      <c r="BU305" s="166"/>
      <c r="BV305" s="166"/>
      <c r="BW305" s="166"/>
      <c r="BX305" s="262"/>
      <c r="BY305" s="336"/>
      <c r="BZ305" s="336"/>
      <c r="CA305" s="336"/>
      <c r="CB305" s="336"/>
      <c r="CC305" s="336"/>
      <c r="CD305" s="336"/>
      <c r="CE305" s="336"/>
      <c r="CF305" s="336"/>
      <c r="CG305" s="336"/>
      <c r="CH305" s="336"/>
      <c r="CI305" s="336"/>
      <c r="CJ305" s="336"/>
      <c r="CK305" s="336"/>
      <c r="CL305" s="336"/>
      <c r="CM305" s="336"/>
      <c r="CN305" s="336"/>
      <c r="CO305" s="336"/>
      <c r="CP305" s="336"/>
      <c r="CQ305" s="336"/>
      <c r="CR305" s="336"/>
      <c r="CS305" s="336"/>
      <c r="CT305" s="336"/>
      <c r="CU305" s="336"/>
      <c r="CV305" s="336"/>
      <c r="CW305" s="336"/>
      <c r="CX305" s="336"/>
      <c r="CY305" s="336"/>
      <c r="CZ305" s="336"/>
      <c r="DA305" s="336"/>
      <c r="DB305" s="336"/>
      <c r="DC305" s="336"/>
      <c r="DD305" s="336"/>
      <c r="DE305" s="336"/>
      <c r="DF305" s="510" t="s">
        <v>248</v>
      </c>
      <c r="DG305" s="336">
        <f t="shared" ref="DG305:DU305" si="494">SUM(DG200:DG208)</f>
        <v>0</v>
      </c>
      <c r="DH305" s="336">
        <f t="shared" si="494"/>
        <v>0</v>
      </c>
      <c r="DI305" s="336">
        <f t="shared" si="494"/>
        <v>0</v>
      </c>
      <c r="DJ305" s="336">
        <f t="shared" si="494"/>
        <v>0</v>
      </c>
      <c r="DK305" s="336">
        <f t="shared" si="494"/>
        <v>0</v>
      </c>
      <c r="DL305" s="336">
        <f t="shared" si="494"/>
        <v>0</v>
      </c>
      <c r="DM305" s="336">
        <f t="shared" si="494"/>
        <v>0</v>
      </c>
      <c r="DN305" s="336">
        <f t="shared" si="494"/>
        <v>0</v>
      </c>
      <c r="DO305" s="336">
        <f t="shared" si="494"/>
        <v>0</v>
      </c>
      <c r="DP305" s="336">
        <f t="shared" si="494"/>
        <v>0</v>
      </c>
      <c r="DQ305" s="336">
        <f t="shared" si="494"/>
        <v>0</v>
      </c>
      <c r="DR305" s="336">
        <f t="shared" si="494"/>
        <v>0</v>
      </c>
      <c r="DS305" s="336">
        <f t="shared" si="494"/>
        <v>0</v>
      </c>
      <c r="DT305" s="336">
        <f t="shared" si="494"/>
        <v>0</v>
      </c>
      <c r="DU305" s="336">
        <f t="shared" si="494"/>
        <v>0</v>
      </c>
      <c r="DV305" s="166"/>
      <c r="DW305" s="166"/>
      <c r="DX305" s="166"/>
      <c r="DY305" s="166"/>
      <c r="DZ305" s="166"/>
      <c r="EA305" s="166"/>
      <c r="EB305" s="166"/>
      <c r="EC305" s="166"/>
      <c r="ED305" s="166"/>
      <c r="EE305" s="166"/>
      <c r="EF305" s="166"/>
      <c r="EG305" s="166"/>
      <c r="EH305" s="166"/>
      <c r="EI305" s="166"/>
      <c r="EJ305" s="166"/>
      <c r="EK305" s="166"/>
      <c r="EL305" s="166"/>
      <c r="EM305" s="166"/>
      <c r="EN305" s="166"/>
      <c r="EO305" s="166"/>
      <c r="EP305" s="166"/>
      <c r="EQ305" s="166"/>
      <c r="ER305" s="166"/>
      <c r="ES305" s="166"/>
      <c r="ET305" s="166"/>
      <c r="EU305" s="166"/>
      <c r="EV305" s="166"/>
      <c r="EW305" s="166"/>
      <c r="EX305" s="166"/>
    </row>
    <row r="306" spans="8:154" x14ac:dyDescent="0.25">
      <c r="H306" s="306"/>
      <c r="I306" s="262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262"/>
      <c r="AA306" s="166"/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166"/>
      <c r="AZ306" s="166"/>
      <c r="BA306" s="166"/>
      <c r="BB306" s="166"/>
      <c r="BC306" s="166"/>
      <c r="BD306" s="166"/>
      <c r="BE306" s="166"/>
      <c r="BF306" s="166"/>
      <c r="BG306" s="166"/>
      <c r="BH306" s="166"/>
      <c r="BI306" s="166"/>
      <c r="BJ306" s="166"/>
      <c r="BK306" s="166"/>
      <c r="BL306" s="166"/>
      <c r="BM306" s="166"/>
      <c r="BN306" s="166"/>
      <c r="BO306" s="166"/>
      <c r="BP306" s="166"/>
      <c r="BQ306" s="166"/>
      <c r="BR306" s="166"/>
      <c r="BS306" s="166"/>
      <c r="BT306" s="166"/>
      <c r="BU306" s="166"/>
      <c r="BV306" s="166"/>
      <c r="BW306" s="166"/>
      <c r="BX306" s="262"/>
      <c r="BY306" s="336"/>
      <c r="BZ306" s="336"/>
      <c r="CA306" s="336"/>
      <c r="CB306" s="336"/>
      <c r="CC306" s="336"/>
      <c r="CD306" s="336"/>
      <c r="CE306" s="336"/>
      <c r="CF306" s="336"/>
      <c r="CG306" s="336"/>
      <c r="CH306" s="336"/>
      <c r="CI306" s="336"/>
      <c r="CJ306" s="336"/>
      <c r="CK306" s="336"/>
      <c r="CL306" s="336"/>
      <c r="CM306" s="336"/>
      <c r="CN306" s="336"/>
      <c r="CO306" s="336"/>
      <c r="CP306" s="336"/>
      <c r="CQ306" s="336"/>
      <c r="CR306" s="336"/>
      <c r="CS306" s="336"/>
      <c r="CT306" s="336"/>
      <c r="CU306" s="336"/>
      <c r="CV306" s="336"/>
      <c r="CW306" s="336"/>
      <c r="CX306" s="336"/>
      <c r="CY306" s="336"/>
      <c r="CZ306" s="336"/>
      <c r="DA306" s="336"/>
      <c r="DB306" s="336"/>
      <c r="DC306" s="336"/>
      <c r="DD306" s="336"/>
      <c r="DE306" s="336"/>
      <c r="DF306" s="510" t="s">
        <v>250</v>
      </c>
      <c r="DG306" s="336">
        <f t="shared" ref="DG306:DU306" si="495">SUM(DG209:DG220)</f>
        <v>0</v>
      </c>
      <c r="DH306" s="336">
        <f t="shared" si="495"/>
        <v>0</v>
      </c>
      <c r="DI306" s="336">
        <f t="shared" si="495"/>
        <v>0</v>
      </c>
      <c r="DJ306" s="336">
        <f t="shared" si="495"/>
        <v>0</v>
      </c>
      <c r="DK306" s="336">
        <f t="shared" si="495"/>
        <v>0</v>
      </c>
      <c r="DL306" s="336">
        <f t="shared" si="495"/>
        <v>0</v>
      </c>
      <c r="DM306" s="336">
        <f t="shared" si="495"/>
        <v>0</v>
      </c>
      <c r="DN306" s="336">
        <f t="shared" si="495"/>
        <v>0</v>
      </c>
      <c r="DO306" s="336">
        <f t="shared" si="495"/>
        <v>0</v>
      </c>
      <c r="DP306" s="336">
        <f t="shared" si="495"/>
        <v>0</v>
      </c>
      <c r="DQ306" s="336">
        <f t="shared" si="495"/>
        <v>0</v>
      </c>
      <c r="DR306" s="336">
        <f t="shared" si="495"/>
        <v>0</v>
      </c>
      <c r="DS306" s="336">
        <f t="shared" si="495"/>
        <v>0</v>
      </c>
      <c r="DT306" s="336">
        <f t="shared" si="495"/>
        <v>0</v>
      </c>
      <c r="DU306" s="336">
        <f t="shared" si="495"/>
        <v>0</v>
      </c>
      <c r="DV306" s="166"/>
      <c r="DW306" s="166"/>
      <c r="DX306" s="166"/>
      <c r="DY306" s="166"/>
      <c r="DZ306" s="166"/>
      <c r="EA306" s="166"/>
      <c r="EB306" s="166"/>
      <c r="EC306" s="166"/>
      <c r="ED306" s="166"/>
      <c r="EE306" s="166"/>
      <c r="EF306" s="166"/>
      <c r="EG306" s="166"/>
      <c r="EH306" s="166"/>
      <c r="EI306" s="166"/>
      <c r="EJ306" s="166"/>
      <c r="EK306" s="166"/>
      <c r="EL306" s="166"/>
      <c r="EM306" s="166"/>
      <c r="EN306" s="166"/>
      <c r="EO306" s="166"/>
      <c r="EP306" s="166"/>
      <c r="EQ306" s="166"/>
      <c r="ER306" s="166"/>
      <c r="ES306" s="166"/>
      <c r="ET306" s="166"/>
      <c r="EU306" s="166"/>
      <c r="EV306" s="166"/>
      <c r="EW306" s="166"/>
      <c r="EX306" s="166"/>
    </row>
    <row r="307" spans="8:154" x14ac:dyDescent="0.25">
      <c r="H307" s="306"/>
      <c r="I307" s="262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262"/>
      <c r="AA307" s="166"/>
      <c r="AB307" s="166"/>
      <c r="AC307" s="166"/>
      <c r="AD307" s="166"/>
      <c r="AE307" s="166"/>
      <c r="AF307" s="166"/>
      <c r="AG307" s="166"/>
      <c r="AH307" s="166"/>
      <c r="AI307" s="166"/>
      <c r="AJ307" s="166"/>
      <c r="AK307" s="166"/>
      <c r="AL307" s="166"/>
      <c r="AM307" s="166"/>
      <c r="AN307" s="166"/>
      <c r="AO307" s="166"/>
      <c r="AP307" s="166"/>
      <c r="AQ307" s="166"/>
      <c r="AR307" s="166"/>
      <c r="AS307" s="166"/>
      <c r="AT307" s="166"/>
      <c r="AU307" s="166"/>
      <c r="AV307" s="166"/>
      <c r="AW307" s="166"/>
      <c r="AX307" s="166"/>
      <c r="AY307" s="166"/>
      <c r="AZ307" s="166"/>
      <c r="BA307" s="166"/>
      <c r="BB307" s="166"/>
      <c r="BC307" s="166"/>
      <c r="BD307" s="166"/>
      <c r="BE307" s="166"/>
      <c r="BF307" s="166"/>
      <c r="BG307" s="166"/>
      <c r="BH307" s="166"/>
      <c r="BI307" s="166"/>
      <c r="BJ307" s="166"/>
      <c r="BK307" s="166"/>
      <c r="BL307" s="166"/>
      <c r="BM307" s="166"/>
      <c r="BN307" s="166"/>
      <c r="BO307" s="166"/>
      <c r="BP307" s="166"/>
      <c r="BQ307" s="166"/>
      <c r="BR307" s="166"/>
      <c r="BS307" s="166"/>
      <c r="BT307" s="166"/>
      <c r="BU307" s="166"/>
      <c r="BV307" s="166"/>
      <c r="BW307" s="166"/>
      <c r="BX307" s="262"/>
      <c r="BY307" s="336"/>
      <c r="BZ307" s="336"/>
      <c r="CA307" s="336"/>
      <c r="CB307" s="336"/>
      <c r="CC307" s="336"/>
      <c r="CD307" s="336"/>
      <c r="CE307" s="336"/>
      <c r="CF307" s="336"/>
      <c r="CG307" s="336"/>
      <c r="CH307" s="336"/>
      <c r="CI307" s="336"/>
      <c r="CJ307" s="336"/>
      <c r="CK307" s="336"/>
      <c r="CL307" s="336"/>
      <c r="CM307" s="336"/>
      <c r="CN307" s="336"/>
      <c r="CO307" s="336"/>
      <c r="CP307" s="336"/>
      <c r="CQ307" s="336"/>
      <c r="CR307" s="336"/>
      <c r="CS307" s="336"/>
      <c r="CT307" s="336"/>
      <c r="CU307" s="336"/>
      <c r="CV307" s="336"/>
      <c r="CW307" s="336"/>
      <c r="CX307" s="336"/>
      <c r="CY307" s="336"/>
      <c r="CZ307" s="336"/>
      <c r="DA307" s="336"/>
      <c r="DB307" s="336"/>
      <c r="DC307" s="336"/>
      <c r="DD307" s="336"/>
      <c r="DE307" s="336"/>
      <c r="DF307" s="508" t="s">
        <v>249</v>
      </c>
      <c r="DG307" s="509">
        <f>SUM(DG308:DG309)</f>
        <v>0</v>
      </c>
      <c r="DH307" s="509">
        <f t="shared" ref="DH307:DU307" si="496">SUM(DH308:DH309)</f>
        <v>0</v>
      </c>
      <c r="DI307" s="509">
        <f t="shared" si="496"/>
        <v>0</v>
      </c>
      <c r="DJ307" s="509">
        <f t="shared" si="496"/>
        <v>0</v>
      </c>
      <c r="DK307" s="509">
        <f t="shared" si="496"/>
        <v>0</v>
      </c>
      <c r="DL307" s="509">
        <f t="shared" si="496"/>
        <v>0</v>
      </c>
      <c r="DM307" s="509">
        <f t="shared" si="496"/>
        <v>0</v>
      </c>
      <c r="DN307" s="509">
        <f t="shared" si="496"/>
        <v>0</v>
      </c>
      <c r="DO307" s="509">
        <f t="shared" si="496"/>
        <v>0</v>
      </c>
      <c r="DP307" s="509">
        <f t="shared" si="496"/>
        <v>0</v>
      </c>
      <c r="DQ307" s="509">
        <f t="shared" si="496"/>
        <v>0</v>
      </c>
      <c r="DR307" s="509">
        <f t="shared" si="496"/>
        <v>0</v>
      </c>
      <c r="DS307" s="509">
        <f t="shared" si="496"/>
        <v>0</v>
      </c>
      <c r="DT307" s="509">
        <f t="shared" si="496"/>
        <v>0</v>
      </c>
      <c r="DU307" s="509">
        <f t="shared" si="496"/>
        <v>0</v>
      </c>
      <c r="DV307" s="166"/>
      <c r="DW307" s="166"/>
      <c r="DX307" s="166"/>
      <c r="DY307" s="166"/>
      <c r="DZ307" s="166"/>
      <c r="EA307" s="166"/>
      <c r="EB307" s="166"/>
      <c r="EC307" s="166"/>
      <c r="ED307" s="166"/>
      <c r="EE307" s="166"/>
      <c r="EF307" s="166"/>
      <c r="EG307" s="166"/>
      <c r="EH307" s="166"/>
      <c r="EI307" s="166"/>
      <c r="EJ307" s="166"/>
      <c r="EK307" s="166"/>
      <c r="EL307" s="166"/>
      <c r="EM307" s="166"/>
      <c r="EN307" s="166"/>
      <c r="EO307" s="166"/>
      <c r="EP307" s="166"/>
      <c r="EQ307" s="166"/>
      <c r="ER307" s="166"/>
      <c r="ES307" s="166"/>
      <c r="ET307" s="166"/>
      <c r="EU307" s="166"/>
      <c r="EV307" s="166"/>
      <c r="EW307" s="166"/>
      <c r="EX307" s="166"/>
    </row>
    <row r="308" spans="8:154" x14ac:dyDescent="0.25">
      <c r="H308" s="306"/>
      <c r="I308" s="262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262"/>
      <c r="AA308" s="166"/>
      <c r="AB308" s="166"/>
      <c r="AC308" s="166"/>
      <c r="AD308" s="166"/>
      <c r="AE308" s="166"/>
      <c r="AF308" s="166"/>
      <c r="AG308" s="166"/>
      <c r="AH308" s="166"/>
      <c r="AI308" s="166"/>
      <c r="AJ308" s="166"/>
      <c r="AK308" s="166"/>
      <c r="AL308" s="166"/>
      <c r="AM308" s="166"/>
      <c r="AN308" s="166"/>
      <c r="AO308" s="166"/>
      <c r="AP308" s="166"/>
      <c r="AQ308" s="166"/>
      <c r="AR308" s="166"/>
      <c r="AS308" s="166"/>
      <c r="AT308" s="166"/>
      <c r="AU308" s="166"/>
      <c r="AV308" s="166"/>
      <c r="AW308" s="166"/>
      <c r="AX308" s="166"/>
      <c r="AY308" s="166"/>
      <c r="AZ308" s="166"/>
      <c r="BA308" s="166"/>
      <c r="BB308" s="166"/>
      <c r="BC308" s="166"/>
      <c r="BD308" s="166"/>
      <c r="BE308" s="166"/>
      <c r="BF308" s="166"/>
      <c r="BG308" s="166"/>
      <c r="BH308" s="166"/>
      <c r="BI308" s="166"/>
      <c r="BJ308" s="166"/>
      <c r="BK308" s="166"/>
      <c r="BL308" s="166"/>
      <c r="BM308" s="166"/>
      <c r="BN308" s="166"/>
      <c r="BO308" s="166"/>
      <c r="BP308" s="166"/>
      <c r="BQ308" s="166"/>
      <c r="BR308" s="166"/>
      <c r="BS308" s="166"/>
      <c r="BT308" s="166"/>
      <c r="BU308" s="166"/>
      <c r="BV308" s="166"/>
      <c r="BW308" s="166"/>
      <c r="BX308" s="262"/>
      <c r="BY308" s="336"/>
      <c r="BZ308" s="336"/>
      <c r="CA308" s="336"/>
      <c r="CB308" s="336"/>
      <c r="CC308" s="336"/>
      <c r="CD308" s="336"/>
      <c r="CE308" s="336"/>
      <c r="CF308" s="336"/>
      <c r="CG308" s="336"/>
      <c r="CH308" s="336"/>
      <c r="CI308" s="336"/>
      <c r="CJ308" s="336"/>
      <c r="CK308" s="336"/>
      <c r="CL308" s="336"/>
      <c r="CM308" s="336"/>
      <c r="CN308" s="336"/>
      <c r="CO308" s="336"/>
      <c r="CP308" s="336"/>
      <c r="CQ308" s="336"/>
      <c r="CR308" s="336"/>
      <c r="CS308" s="336"/>
      <c r="CT308" s="336"/>
      <c r="CU308" s="336"/>
      <c r="CV308" s="336"/>
      <c r="CW308" s="336"/>
      <c r="CX308" s="336"/>
      <c r="CY308" s="336"/>
      <c r="CZ308" s="336"/>
      <c r="DA308" s="336"/>
      <c r="DB308" s="336"/>
      <c r="DC308" s="336"/>
      <c r="DD308" s="336"/>
      <c r="DE308" s="336"/>
      <c r="DF308" s="510" t="s">
        <v>90</v>
      </c>
      <c r="DG308" s="336">
        <f>SUM(DG222:DG269)</f>
        <v>0</v>
      </c>
      <c r="DH308" s="336">
        <f t="shared" ref="DH308:DU308" si="497">SUM(DH222:DH269)</f>
        <v>0</v>
      </c>
      <c r="DI308" s="336">
        <f t="shared" si="497"/>
        <v>0</v>
      </c>
      <c r="DJ308" s="336">
        <f t="shared" si="497"/>
        <v>0</v>
      </c>
      <c r="DK308" s="336">
        <f t="shared" si="497"/>
        <v>0</v>
      </c>
      <c r="DL308" s="336">
        <f t="shared" si="497"/>
        <v>0</v>
      </c>
      <c r="DM308" s="336">
        <f t="shared" si="497"/>
        <v>0</v>
      </c>
      <c r="DN308" s="336">
        <f t="shared" si="497"/>
        <v>0</v>
      </c>
      <c r="DO308" s="336">
        <f t="shared" si="497"/>
        <v>0</v>
      </c>
      <c r="DP308" s="336">
        <f t="shared" si="497"/>
        <v>0</v>
      </c>
      <c r="DQ308" s="336">
        <f t="shared" si="497"/>
        <v>0</v>
      </c>
      <c r="DR308" s="336">
        <f t="shared" si="497"/>
        <v>0</v>
      </c>
      <c r="DS308" s="336">
        <f t="shared" si="497"/>
        <v>0</v>
      </c>
      <c r="DT308" s="336">
        <f t="shared" si="497"/>
        <v>0</v>
      </c>
      <c r="DU308" s="336">
        <f t="shared" si="497"/>
        <v>0</v>
      </c>
      <c r="DV308" s="166"/>
      <c r="DW308" s="166"/>
      <c r="DX308" s="166"/>
      <c r="DY308" s="166"/>
      <c r="DZ308" s="166"/>
      <c r="EA308" s="166"/>
      <c r="EB308" s="166"/>
      <c r="EC308" s="166"/>
      <c r="ED308" s="166"/>
      <c r="EE308" s="166"/>
      <c r="EF308" s="166"/>
      <c r="EG308" s="166"/>
      <c r="EH308" s="166"/>
      <c r="EI308" s="166"/>
      <c r="EJ308" s="166"/>
      <c r="EK308" s="166"/>
      <c r="EL308" s="166"/>
      <c r="EM308" s="166"/>
      <c r="EN308" s="166"/>
      <c r="EO308" s="166"/>
      <c r="EP308" s="166"/>
      <c r="EQ308" s="166"/>
      <c r="ER308" s="166"/>
      <c r="ES308" s="166"/>
      <c r="ET308" s="166"/>
      <c r="EU308" s="166"/>
      <c r="EV308" s="166"/>
      <c r="EW308" s="166"/>
      <c r="EX308" s="166"/>
    </row>
    <row r="309" spans="8:154" x14ac:dyDescent="0.25">
      <c r="H309" s="306"/>
      <c r="I309" s="262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262"/>
      <c r="AA309" s="166"/>
      <c r="AB309" s="166"/>
      <c r="AC309" s="166"/>
      <c r="AD309" s="166"/>
      <c r="AE309" s="166"/>
      <c r="AF309" s="166"/>
      <c r="AG309" s="166"/>
      <c r="AH309" s="166"/>
      <c r="AI309" s="166"/>
      <c r="AJ309" s="166"/>
      <c r="AK309" s="166"/>
      <c r="AL309" s="166"/>
      <c r="AM309" s="166"/>
      <c r="AN309" s="166"/>
      <c r="AO309" s="166"/>
      <c r="AP309" s="166"/>
      <c r="AQ309" s="166"/>
      <c r="AR309" s="166"/>
      <c r="AS309" s="166"/>
      <c r="AT309" s="166"/>
      <c r="AU309" s="166"/>
      <c r="AV309" s="166"/>
      <c r="AW309" s="166"/>
      <c r="AX309" s="166"/>
      <c r="AY309" s="166"/>
      <c r="AZ309" s="166"/>
      <c r="BA309" s="166"/>
      <c r="BB309" s="166"/>
      <c r="BC309" s="166"/>
      <c r="BD309" s="166"/>
      <c r="BE309" s="166"/>
      <c r="BF309" s="166"/>
      <c r="BG309" s="166"/>
      <c r="BH309" s="166"/>
      <c r="BI309" s="166"/>
      <c r="BJ309" s="166"/>
      <c r="BK309" s="166"/>
      <c r="BL309" s="166"/>
      <c r="BM309" s="166"/>
      <c r="BN309" s="166"/>
      <c r="BO309" s="166"/>
      <c r="BP309" s="166"/>
      <c r="BQ309" s="166"/>
      <c r="BR309" s="166"/>
      <c r="BS309" s="166"/>
      <c r="BT309" s="166"/>
      <c r="BU309" s="166"/>
      <c r="BV309" s="166"/>
      <c r="BW309" s="166"/>
      <c r="BX309" s="262"/>
      <c r="BY309" s="336"/>
      <c r="BZ309" s="336"/>
      <c r="CA309" s="336"/>
      <c r="CB309" s="336"/>
      <c r="CC309" s="336"/>
      <c r="CD309" s="336"/>
      <c r="CE309" s="336"/>
      <c r="CF309" s="336"/>
      <c r="CG309" s="336"/>
      <c r="CH309" s="336"/>
      <c r="CI309" s="336"/>
      <c r="CJ309" s="336"/>
      <c r="CK309" s="336"/>
      <c r="CL309" s="336"/>
      <c r="CM309" s="336"/>
      <c r="CN309" s="336"/>
      <c r="CO309" s="336"/>
      <c r="CP309" s="336"/>
      <c r="CQ309" s="336"/>
      <c r="CR309" s="336"/>
      <c r="CS309" s="336"/>
      <c r="CT309" s="336"/>
      <c r="CU309" s="336"/>
      <c r="CV309" s="336"/>
      <c r="CW309" s="336"/>
      <c r="CX309" s="336"/>
      <c r="CY309" s="336"/>
      <c r="CZ309" s="336"/>
      <c r="DA309" s="336"/>
      <c r="DB309" s="336"/>
      <c r="DC309" s="336"/>
      <c r="DD309" s="336"/>
      <c r="DE309" s="336"/>
      <c r="DF309" s="510" t="s">
        <v>126</v>
      </c>
      <c r="DG309" s="336">
        <f t="shared" ref="DG309:DU309" si="498">SUM(DG270:DG279)</f>
        <v>0</v>
      </c>
      <c r="DH309" s="336">
        <f t="shared" si="498"/>
        <v>0</v>
      </c>
      <c r="DI309" s="336">
        <f t="shared" si="498"/>
        <v>0</v>
      </c>
      <c r="DJ309" s="336">
        <f t="shared" si="498"/>
        <v>0</v>
      </c>
      <c r="DK309" s="336">
        <f t="shared" si="498"/>
        <v>0</v>
      </c>
      <c r="DL309" s="336">
        <f t="shared" si="498"/>
        <v>0</v>
      </c>
      <c r="DM309" s="336">
        <f t="shared" si="498"/>
        <v>0</v>
      </c>
      <c r="DN309" s="336">
        <f t="shared" si="498"/>
        <v>0</v>
      </c>
      <c r="DO309" s="336">
        <f t="shared" si="498"/>
        <v>0</v>
      </c>
      <c r="DP309" s="336">
        <f t="shared" si="498"/>
        <v>0</v>
      </c>
      <c r="DQ309" s="336">
        <f t="shared" si="498"/>
        <v>0</v>
      </c>
      <c r="DR309" s="336">
        <f t="shared" si="498"/>
        <v>0</v>
      </c>
      <c r="DS309" s="336">
        <f t="shared" si="498"/>
        <v>0</v>
      </c>
      <c r="DT309" s="336">
        <f t="shared" si="498"/>
        <v>0</v>
      </c>
      <c r="DU309" s="336">
        <f t="shared" si="498"/>
        <v>0</v>
      </c>
      <c r="DV309" s="166"/>
      <c r="DW309" s="166"/>
      <c r="DX309" s="166"/>
      <c r="DY309" s="166"/>
      <c r="DZ309" s="166"/>
      <c r="EA309" s="166"/>
      <c r="EB309" s="166"/>
      <c r="EC309" s="166"/>
      <c r="ED309" s="166"/>
      <c r="EE309" s="166"/>
      <c r="EF309" s="166"/>
      <c r="EG309" s="166"/>
      <c r="EH309" s="166"/>
      <c r="EI309" s="166"/>
      <c r="EJ309" s="166"/>
      <c r="EK309" s="166"/>
      <c r="EL309" s="166"/>
      <c r="EM309" s="166"/>
      <c r="EN309" s="166"/>
      <c r="EO309" s="166"/>
      <c r="EP309" s="166"/>
      <c r="EQ309" s="166"/>
      <c r="ER309" s="166"/>
      <c r="ES309" s="166"/>
      <c r="ET309" s="166"/>
      <c r="EU309" s="166"/>
      <c r="EV309" s="166"/>
      <c r="EW309" s="166"/>
      <c r="EX309" s="166"/>
    </row>
    <row r="310" spans="8:154" x14ac:dyDescent="0.25">
      <c r="H310" s="306"/>
      <c r="I310" s="262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262"/>
      <c r="AA310" s="166"/>
      <c r="AB310" s="166"/>
      <c r="AC310" s="166"/>
      <c r="AD310" s="166"/>
      <c r="AE310" s="166"/>
      <c r="AF310" s="166"/>
      <c r="AG310" s="166"/>
      <c r="AH310" s="166"/>
      <c r="AI310" s="166"/>
      <c r="AJ310" s="166"/>
      <c r="AK310" s="166"/>
      <c r="AL310" s="166"/>
      <c r="AM310" s="166"/>
      <c r="AN310" s="166"/>
      <c r="AO310" s="166"/>
      <c r="AP310" s="166"/>
      <c r="AQ310" s="166"/>
      <c r="AR310" s="166"/>
      <c r="AS310" s="166"/>
      <c r="AT310" s="166"/>
      <c r="AU310" s="166"/>
      <c r="AV310" s="166"/>
      <c r="AW310" s="166"/>
      <c r="AX310" s="166"/>
      <c r="AY310" s="166"/>
      <c r="AZ310" s="166"/>
      <c r="BA310" s="166"/>
      <c r="BB310" s="166"/>
      <c r="BC310" s="166"/>
      <c r="BD310" s="166"/>
      <c r="BE310" s="166"/>
      <c r="BF310" s="166"/>
      <c r="BG310" s="166"/>
      <c r="BH310" s="166"/>
      <c r="BI310" s="166"/>
      <c r="BJ310" s="166"/>
      <c r="BK310" s="166"/>
      <c r="BL310" s="166"/>
      <c r="BM310" s="166"/>
      <c r="BN310" s="166"/>
      <c r="BO310" s="166"/>
      <c r="BP310" s="166"/>
      <c r="BQ310" s="166"/>
      <c r="BR310" s="166"/>
      <c r="BS310" s="166"/>
      <c r="BT310" s="166"/>
      <c r="BU310" s="166"/>
      <c r="BV310" s="166"/>
      <c r="BW310" s="166"/>
      <c r="BX310" s="262"/>
      <c r="BY310" s="336"/>
      <c r="BZ310" s="336"/>
      <c r="CA310" s="336"/>
      <c r="CB310" s="336"/>
      <c r="CC310" s="336"/>
      <c r="CD310" s="336"/>
      <c r="CE310" s="336"/>
      <c r="CF310" s="336"/>
      <c r="CG310" s="336"/>
      <c r="CH310" s="336"/>
      <c r="CI310" s="336"/>
      <c r="CJ310" s="336"/>
      <c r="CK310" s="336"/>
      <c r="CL310" s="336"/>
      <c r="CM310" s="336"/>
      <c r="CN310" s="336"/>
      <c r="CO310" s="336"/>
      <c r="CP310" s="336"/>
      <c r="CQ310" s="336"/>
      <c r="CR310" s="336"/>
      <c r="CS310" s="336"/>
      <c r="CT310" s="336"/>
      <c r="CU310" s="336"/>
      <c r="CV310" s="336"/>
      <c r="CW310" s="336"/>
      <c r="CX310" s="336"/>
      <c r="CY310" s="336"/>
      <c r="CZ310" s="336"/>
      <c r="DA310" s="336"/>
      <c r="DB310" s="336"/>
      <c r="DC310" s="336"/>
      <c r="DD310" s="336"/>
      <c r="DE310" s="336"/>
      <c r="DF310" s="510"/>
      <c r="DG310" s="336"/>
      <c r="DH310" s="336"/>
      <c r="DI310" s="336"/>
      <c r="DJ310" s="336"/>
      <c r="DK310" s="336"/>
      <c r="DL310" s="336"/>
      <c r="DM310" s="336"/>
      <c r="DN310" s="336"/>
      <c r="DO310" s="336"/>
      <c r="DP310" s="336"/>
      <c r="DQ310" s="336"/>
      <c r="DR310" s="336"/>
      <c r="DS310" s="336"/>
      <c r="DT310" s="336"/>
      <c r="DU310" s="336"/>
      <c r="DV310" s="166"/>
      <c r="DW310" s="166"/>
      <c r="DX310" s="166"/>
      <c r="DY310" s="166"/>
      <c r="DZ310" s="166"/>
      <c r="EA310" s="166"/>
      <c r="EB310" s="166"/>
      <c r="EC310" s="166"/>
      <c r="ED310" s="166"/>
      <c r="EE310" s="166"/>
      <c r="EF310" s="166"/>
      <c r="EG310" s="166"/>
      <c r="EH310" s="166"/>
      <c r="EI310" s="166"/>
      <c r="EJ310" s="166"/>
      <c r="EK310" s="166"/>
      <c r="EL310" s="166"/>
      <c r="EM310" s="166"/>
      <c r="EN310" s="166"/>
      <c r="EO310" s="166"/>
      <c r="EP310" s="166"/>
      <c r="EQ310" s="166"/>
      <c r="ER310" s="166"/>
      <c r="ES310" s="166"/>
      <c r="ET310" s="166"/>
      <c r="EU310" s="166"/>
      <c r="EV310" s="166"/>
      <c r="EW310" s="166"/>
      <c r="EX310" s="166"/>
    </row>
    <row r="311" spans="8:154" x14ac:dyDescent="0.25">
      <c r="H311" s="306"/>
      <c r="I311" s="262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262"/>
      <c r="AA311" s="166"/>
      <c r="AB311" s="166"/>
      <c r="AC311" s="166"/>
      <c r="AD311" s="166"/>
      <c r="AE311" s="166"/>
      <c r="AF311" s="166"/>
      <c r="AG311" s="166"/>
      <c r="AH311" s="166"/>
      <c r="AI311" s="166"/>
      <c r="AJ311" s="166"/>
      <c r="AK311" s="166"/>
      <c r="AL311" s="166"/>
      <c r="AM311" s="166"/>
      <c r="AN311" s="166"/>
      <c r="AO311" s="166"/>
      <c r="AP311" s="166"/>
      <c r="AQ311" s="166"/>
      <c r="AR311" s="166"/>
      <c r="AS311" s="166"/>
      <c r="AT311" s="166"/>
      <c r="AU311" s="166"/>
      <c r="AV311" s="166"/>
      <c r="AW311" s="166"/>
      <c r="AX311" s="166"/>
      <c r="AY311" s="166"/>
      <c r="AZ311" s="166"/>
      <c r="BA311" s="166"/>
      <c r="BB311" s="166"/>
      <c r="BC311" s="166"/>
      <c r="BD311" s="166"/>
      <c r="BE311" s="166"/>
      <c r="BF311" s="166"/>
      <c r="BG311" s="166"/>
      <c r="BH311" s="166"/>
      <c r="BI311" s="166"/>
      <c r="BJ311" s="166"/>
      <c r="BK311" s="166"/>
      <c r="BL311" s="166"/>
      <c r="BM311" s="166"/>
      <c r="BN311" s="166"/>
      <c r="BO311" s="166"/>
      <c r="BP311" s="166"/>
      <c r="BQ311" s="166"/>
      <c r="BR311" s="166"/>
      <c r="BS311" s="166"/>
      <c r="BT311" s="166"/>
      <c r="BU311" s="166"/>
      <c r="BV311" s="166"/>
      <c r="BW311" s="166"/>
      <c r="BX311" s="262"/>
      <c r="BY311" s="336"/>
      <c r="BZ311" s="336"/>
      <c r="CA311" s="336"/>
      <c r="CB311" s="336"/>
      <c r="CC311" s="336"/>
      <c r="CD311" s="336"/>
      <c r="CE311" s="336"/>
      <c r="CF311" s="336"/>
      <c r="CG311" s="336"/>
      <c r="CH311" s="336"/>
      <c r="CI311" s="336"/>
      <c r="CJ311" s="336"/>
      <c r="CK311" s="336"/>
      <c r="CL311" s="336"/>
      <c r="CM311" s="336"/>
      <c r="CN311" s="336"/>
      <c r="CO311" s="336"/>
      <c r="CP311" s="336"/>
      <c r="CQ311" s="336"/>
      <c r="CR311" s="336"/>
      <c r="CS311" s="336"/>
      <c r="CT311" s="336"/>
      <c r="CU311" s="336"/>
      <c r="CV311" s="336"/>
      <c r="CW311" s="336"/>
      <c r="CX311" s="336"/>
      <c r="CY311" s="336"/>
      <c r="CZ311" s="336"/>
      <c r="DA311" s="336"/>
      <c r="DB311" s="336"/>
      <c r="DC311" s="336"/>
      <c r="DD311" s="336"/>
      <c r="DE311" s="336"/>
      <c r="DF311" s="510"/>
      <c r="DG311" s="336"/>
      <c r="DH311" s="336"/>
      <c r="DI311" s="336"/>
      <c r="DJ311" s="336"/>
      <c r="DK311" s="336"/>
      <c r="DL311" s="336"/>
      <c r="DM311" s="336"/>
      <c r="DN311" s="336"/>
      <c r="DO311" s="336"/>
      <c r="DP311" s="336"/>
      <c r="DQ311" s="336"/>
      <c r="DR311" s="336"/>
      <c r="DS311" s="336"/>
      <c r="DT311" s="336"/>
      <c r="DU311" s="336"/>
      <c r="DV311" s="166"/>
      <c r="DW311" s="166"/>
      <c r="DX311" s="166"/>
      <c r="DY311" s="166"/>
      <c r="DZ311" s="166"/>
      <c r="EA311" s="166"/>
      <c r="EB311" s="166"/>
      <c r="EC311" s="166"/>
      <c r="ED311" s="166"/>
      <c r="EE311" s="166"/>
      <c r="EF311" s="166"/>
      <c r="EG311" s="166"/>
      <c r="EH311" s="166"/>
      <c r="EI311" s="166"/>
      <c r="EJ311" s="166"/>
      <c r="EK311" s="166"/>
      <c r="EL311" s="166"/>
      <c r="EM311" s="166"/>
      <c r="EN311" s="166"/>
      <c r="EO311" s="166"/>
      <c r="EP311" s="166"/>
      <c r="EQ311" s="166"/>
      <c r="ER311" s="166"/>
      <c r="ES311" s="166"/>
      <c r="ET311" s="166"/>
      <c r="EU311" s="166"/>
      <c r="EV311" s="166"/>
      <c r="EW311" s="166"/>
      <c r="EX311" s="166"/>
    </row>
    <row r="312" spans="8:154" x14ac:dyDescent="0.25">
      <c r="H312" s="306"/>
      <c r="I312" s="262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262"/>
      <c r="AA312" s="166"/>
      <c r="AB312" s="166"/>
      <c r="AC312" s="166"/>
      <c r="AD312" s="166"/>
      <c r="AE312" s="166"/>
      <c r="AF312" s="166"/>
      <c r="AG312" s="166"/>
      <c r="AH312" s="166"/>
      <c r="AI312" s="166"/>
      <c r="AJ312" s="166"/>
      <c r="AK312" s="166"/>
      <c r="AL312" s="166"/>
      <c r="AM312" s="166"/>
      <c r="AN312" s="166"/>
      <c r="AO312" s="166"/>
      <c r="AP312" s="166"/>
      <c r="AQ312" s="166"/>
      <c r="AR312" s="166"/>
      <c r="AS312" s="166"/>
      <c r="AT312" s="166"/>
      <c r="AU312" s="166"/>
      <c r="AV312" s="166"/>
      <c r="AW312" s="166"/>
      <c r="AX312" s="166"/>
      <c r="AY312" s="166"/>
      <c r="AZ312" s="166"/>
      <c r="BA312" s="166"/>
      <c r="BB312" s="166"/>
      <c r="BC312" s="166"/>
      <c r="BD312" s="166"/>
      <c r="BE312" s="166"/>
      <c r="BF312" s="166"/>
      <c r="BG312" s="166"/>
      <c r="BH312" s="166"/>
      <c r="BI312" s="166"/>
      <c r="BJ312" s="166"/>
      <c r="BK312" s="166"/>
      <c r="BL312" s="166"/>
      <c r="BM312" s="166"/>
      <c r="BN312" s="166"/>
      <c r="BO312" s="166"/>
      <c r="BP312" s="166"/>
      <c r="BQ312" s="166"/>
      <c r="BR312" s="166"/>
      <c r="BS312" s="166"/>
      <c r="BT312" s="166"/>
      <c r="BU312" s="166"/>
      <c r="BV312" s="166"/>
      <c r="BW312" s="166"/>
      <c r="BX312" s="262"/>
      <c r="BY312" s="309"/>
      <c r="BZ312" s="309"/>
      <c r="CA312" s="309"/>
      <c r="CB312" s="309"/>
      <c r="CC312" s="309"/>
      <c r="CD312" s="309"/>
      <c r="CE312" s="309"/>
      <c r="CF312" s="309"/>
      <c r="CG312" s="309"/>
      <c r="CH312" s="309"/>
      <c r="CI312" s="309"/>
      <c r="CJ312" s="309"/>
      <c r="CK312" s="309"/>
      <c r="CL312" s="309"/>
      <c r="CM312" s="312"/>
      <c r="CN312" s="166"/>
      <c r="CO312" s="166"/>
      <c r="CP312" s="309"/>
      <c r="CQ312" s="309"/>
      <c r="CR312" s="309"/>
      <c r="CS312" s="309"/>
      <c r="CT312" s="309"/>
      <c r="CU312" s="309"/>
      <c r="CV312" s="309"/>
      <c r="CW312" s="309"/>
      <c r="CX312" s="309"/>
      <c r="CY312" s="309"/>
      <c r="CZ312" s="309"/>
      <c r="DA312" s="309"/>
      <c r="DB312" s="309"/>
      <c r="DC312" s="309"/>
      <c r="DD312" s="312"/>
      <c r="DE312" s="166"/>
      <c r="DF312" s="310"/>
      <c r="DG312" s="309"/>
      <c r="DH312" s="309"/>
      <c r="DI312" s="309"/>
      <c r="DJ312" s="309"/>
      <c r="DK312" s="309"/>
      <c r="DL312" s="309"/>
      <c r="DM312" s="309"/>
      <c r="DN312" s="309"/>
      <c r="DO312" s="309"/>
      <c r="DP312" s="309"/>
      <c r="DQ312" s="309"/>
      <c r="DR312" s="309"/>
      <c r="DS312" s="309"/>
      <c r="DT312" s="309"/>
      <c r="DU312" s="309"/>
      <c r="DV312" s="166"/>
      <c r="DW312" s="166"/>
      <c r="DX312" s="166"/>
      <c r="DY312" s="166"/>
      <c r="DZ312" s="166"/>
      <c r="EA312" s="166"/>
      <c r="EB312" s="166"/>
      <c r="EC312" s="166"/>
      <c r="ED312" s="166"/>
      <c r="EE312" s="166"/>
      <c r="EF312" s="166"/>
      <c r="EG312" s="166"/>
      <c r="EH312" s="166"/>
      <c r="EI312" s="166"/>
      <c r="EJ312" s="166"/>
      <c r="EK312" s="166"/>
      <c r="EL312" s="166"/>
      <c r="EM312" s="166"/>
      <c r="EN312" s="166"/>
      <c r="EO312" s="166"/>
      <c r="EP312" s="166"/>
      <c r="EQ312" s="166"/>
      <c r="ER312" s="166"/>
      <c r="ES312" s="166"/>
      <c r="ET312" s="166"/>
      <c r="EU312" s="166"/>
      <c r="EV312" s="166"/>
      <c r="EW312" s="166"/>
      <c r="EX312" s="166"/>
    </row>
    <row r="313" spans="8:154" ht="15.75" thickBot="1" x14ac:dyDescent="0.3">
      <c r="H313" s="306"/>
      <c r="I313" s="262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262"/>
      <c r="AA313" s="166"/>
      <c r="AB313" s="166"/>
      <c r="AC313" s="166"/>
      <c r="AD313" s="166"/>
      <c r="AE313" s="166"/>
      <c r="AF313" s="166"/>
      <c r="AG313" s="166"/>
      <c r="AH313" s="166"/>
      <c r="AI313" s="166"/>
      <c r="AJ313" s="166"/>
      <c r="AK313" s="166"/>
      <c r="AL313" s="166"/>
      <c r="AM313" s="166"/>
      <c r="AN313" s="166"/>
      <c r="AO313" s="166"/>
      <c r="AP313" s="166"/>
      <c r="AQ313" s="166"/>
      <c r="AR313" s="166"/>
      <c r="AS313" s="166"/>
      <c r="AT313" s="166"/>
      <c r="AU313" s="166"/>
      <c r="AV313" s="166"/>
      <c r="AW313" s="166"/>
      <c r="AX313" s="166"/>
      <c r="AY313" s="166"/>
      <c r="AZ313" s="166"/>
      <c r="BA313" s="166"/>
      <c r="BB313" s="166"/>
      <c r="BC313" s="166"/>
      <c r="BD313" s="166"/>
      <c r="BE313" s="166"/>
      <c r="BF313" s="166"/>
      <c r="BG313" s="166"/>
      <c r="BH313" s="166"/>
      <c r="BI313" s="166"/>
      <c r="BJ313" s="166"/>
      <c r="BK313" s="166"/>
      <c r="BL313" s="166"/>
      <c r="BM313" s="166"/>
      <c r="BN313" s="166"/>
      <c r="BO313" s="166"/>
      <c r="BP313" s="166"/>
      <c r="BQ313" s="166"/>
      <c r="BR313" s="166"/>
      <c r="BS313" s="166"/>
      <c r="BT313" s="166"/>
      <c r="BU313" s="166"/>
      <c r="BV313" s="166"/>
      <c r="BW313" s="166"/>
      <c r="BX313" s="262"/>
      <c r="BY313" s="309"/>
      <c r="BZ313" s="309"/>
      <c r="CA313" s="309"/>
      <c r="CB313" s="309"/>
      <c r="CC313" s="309"/>
      <c r="CD313" s="309"/>
      <c r="CE313" s="309"/>
      <c r="CF313" s="309"/>
      <c r="CG313" s="309"/>
      <c r="CH313" s="309"/>
      <c r="CI313" s="309"/>
      <c r="CJ313" s="309"/>
      <c r="CK313" s="309"/>
      <c r="CL313" s="309"/>
      <c r="CM313" s="312"/>
      <c r="CN313" s="166"/>
      <c r="CO313" s="166"/>
      <c r="CP313" s="309"/>
      <c r="CQ313" s="309"/>
      <c r="CR313" s="309"/>
      <c r="CS313" s="309"/>
      <c r="CT313" s="309"/>
      <c r="CU313" s="309"/>
      <c r="CV313" s="309"/>
      <c r="CW313" s="309"/>
      <c r="CX313" s="309"/>
      <c r="CY313" s="309"/>
      <c r="CZ313" s="309"/>
      <c r="DA313" s="309"/>
      <c r="DB313" s="309"/>
      <c r="DC313" s="309"/>
      <c r="DD313" s="312"/>
      <c r="DE313" s="166"/>
      <c r="DF313" s="310"/>
      <c r="DG313" s="309"/>
      <c r="DH313" s="309"/>
      <c r="DI313" s="309"/>
      <c r="DJ313" s="309"/>
      <c r="DK313" s="309"/>
      <c r="DL313" s="309"/>
      <c r="DM313" s="309"/>
      <c r="DN313" s="309"/>
      <c r="DO313" s="309"/>
      <c r="DP313" s="309"/>
      <c r="DQ313" s="309"/>
      <c r="DR313" s="309"/>
      <c r="DS313" s="309"/>
      <c r="DT313" s="309"/>
      <c r="DU313" s="309"/>
      <c r="DV313" s="166"/>
      <c r="DW313" s="166"/>
      <c r="DX313" s="166"/>
      <c r="DY313" s="166"/>
      <c r="DZ313" s="166"/>
      <c r="EA313" s="166"/>
      <c r="EB313" s="166"/>
      <c r="EC313" s="166"/>
      <c r="ED313" s="166"/>
      <c r="EE313" s="166"/>
      <c r="EF313" s="166"/>
      <c r="EG313" s="166"/>
      <c r="EH313" s="166"/>
      <c r="EI313" s="166"/>
      <c r="EJ313" s="166"/>
      <c r="EK313" s="166"/>
      <c r="EL313" s="166"/>
      <c r="EM313" s="166"/>
      <c r="EN313" s="166"/>
      <c r="EO313" s="166"/>
      <c r="EP313" s="166"/>
      <c r="EQ313" s="166"/>
      <c r="ER313" s="166"/>
      <c r="ES313" s="166"/>
      <c r="ET313" s="166"/>
      <c r="EU313" s="166"/>
      <c r="EV313" s="166"/>
      <c r="EW313" s="166"/>
      <c r="EX313" s="166"/>
    </row>
    <row r="314" spans="8:154" ht="15.75" thickTop="1" x14ac:dyDescent="0.25">
      <c r="H314" s="306"/>
      <c r="I314" s="262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262"/>
      <c r="AA314" s="166"/>
      <c r="AB314" s="166"/>
      <c r="AC314" s="166"/>
      <c r="AD314" s="166"/>
      <c r="AE314" s="166"/>
      <c r="AF314" s="166"/>
      <c r="AG314" s="166"/>
      <c r="AH314" s="166"/>
      <c r="AI314" s="166"/>
      <c r="AJ314" s="166"/>
      <c r="AK314" s="166"/>
      <c r="AL314" s="166"/>
      <c r="AM314" s="166"/>
      <c r="AN314" s="166"/>
      <c r="AO314" s="166"/>
      <c r="AP314" s="166"/>
      <c r="AQ314" s="166"/>
      <c r="AR314" s="166"/>
      <c r="AS314" s="166"/>
      <c r="AT314" s="166"/>
      <c r="AU314" s="166"/>
      <c r="AV314" s="166"/>
      <c r="AW314" s="166"/>
      <c r="AX314" s="166"/>
      <c r="AY314" s="166"/>
      <c r="AZ314" s="166"/>
      <c r="BA314" s="166"/>
      <c r="BB314" s="166"/>
      <c r="BC314" s="166"/>
      <c r="BD314" s="166"/>
      <c r="BE314" s="166"/>
      <c r="BF314" s="166"/>
      <c r="BG314" s="166"/>
      <c r="BH314" s="166"/>
      <c r="BI314" s="166"/>
      <c r="BJ314" s="166"/>
      <c r="BK314" s="166"/>
      <c r="BL314" s="166"/>
      <c r="BM314" s="166"/>
      <c r="BN314" s="166"/>
      <c r="BO314" s="166"/>
      <c r="BP314" s="166"/>
      <c r="BQ314" s="166"/>
      <c r="BR314" s="166"/>
      <c r="BS314" s="166"/>
      <c r="BT314" s="166"/>
      <c r="BU314" s="166"/>
      <c r="BV314" s="166"/>
      <c r="BW314" s="364"/>
      <c r="BX314" s="363"/>
      <c r="BY314" s="364"/>
      <c r="BZ314" s="364"/>
      <c r="CA314" s="364"/>
      <c r="CB314" s="364"/>
      <c r="CC314" s="364"/>
      <c r="CD314" s="364"/>
      <c r="CE314" s="364"/>
      <c r="CF314" s="364"/>
      <c r="CG314" s="364"/>
      <c r="CH314" s="364"/>
      <c r="CI314" s="364"/>
      <c r="CJ314" s="364"/>
      <c r="CK314" s="364"/>
      <c r="CL314" s="364"/>
      <c r="CM314" s="364"/>
      <c r="CN314" s="364"/>
      <c r="CO314" s="364"/>
      <c r="CP314" s="365"/>
      <c r="CQ314" s="364"/>
      <c r="CR314" s="364"/>
      <c r="CS314" s="364"/>
      <c r="CT314" s="364"/>
      <c r="CU314" s="364"/>
      <c r="CV314" s="364"/>
      <c r="CW314" s="364"/>
      <c r="CX314" s="364"/>
      <c r="CY314" s="364"/>
      <c r="CZ314" s="364"/>
      <c r="DA314" s="364"/>
      <c r="DB314" s="364"/>
      <c r="DC314" s="364"/>
      <c r="DD314" s="364"/>
      <c r="DE314" s="364"/>
      <c r="DF314" s="363"/>
      <c r="DG314" s="364"/>
      <c r="DH314" s="364"/>
      <c r="DI314" s="364"/>
      <c r="DJ314" s="364"/>
      <c r="DK314" s="364"/>
      <c r="DL314" s="364"/>
      <c r="DM314" s="364"/>
      <c r="DN314" s="364"/>
      <c r="DO314" s="364"/>
      <c r="DP314" s="364"/>
      <c r="DQ314" s="364"/>
      <c r="DR314" s="364"/>
      <c r="DS314" s="364"/>
      <c r="DT314" s="364"/>
      <c r="DU314" s="364"/>
      <c r="DV314" s="364"/>
      <c r="DW314" s="166"/>
      <c r="DX314" s="166"/>
      <c r="DY314" s="166"/>
      <c r="DZ314" s="166"/>
      <c r="EA314" s="166"/>
      <c r="EB314" s="166"/>
      <c r="EC314" s="166"/>
      <c r="ED314" s="166"/>
      <c r="EE314" s="166"/>
      <c r="EF314" s="166"/>
      <c r="EG314" s="166"/>
      <c r="EH314" s="166"/>
      <c r="EI314" s="166"/>
      <c r="EJ314" s="166"/>
      <c r="EK314" s="166"/>
      <c r="EL314" s="166"/>
      <c r="EM314" s="166"/>
      <c r="EN314" s="166"/>
      <c r="EO314" s="166"/>
      <c r="EP314" s="166"/>
      <c r="EQ314" s="166"/>
      <c r="ER314" s="166"/>
      <c r="ES314" s="166"/>
      <c r="ET314" s="166"/>
      <c r="EU314" s="166"/>
      <c r="EV314" s="166"/>
      <c r="EW314" s="166"/>
      <c r="EX314" s="166"/>
    </row>
    <row r="315" spans="8:154" x14ac:dyDescent="0.25">
      <c r="H315" s="306"/>
      <c r="I315" s="262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262"/>
      <c r="AA315" s="166"/>
      <c r="AB315" s="166"/>
      <c r="AC315" s="166"/>
      <c r="AD315" s="166"/>
      <c r="AE315" s="166"/>
      <c r="AF315" s="166"/>
      <c r="AG315" s="166"/>
      <c r="AH315" s="166"/>
      <c r="AI315" s="166"/>
      <c r="AJ315" s="166"/>
      <c r="AK315" s="166"/>
      <c r="AL315" s="166"/>
      <c r="AM315" s="166"/>
      <c r="AN315" s="166"/>
      <c r="AO315" s="166"/>
      <c r="AP315" s="166"/>
      <c r="AQ315" s="166"/>
      <c r="AR315" s="166"/>
      <c r="AS315" s="166"/>
      <c r="AT315" s="166"/>
      <c r="AU315" s="166"/>
      <c r="AV315" s="166"/>
      <c r="AW315" s="166"/>
      <c r="AX315" s="166"/>
      <c r="AY315" s="166"/>
      <c r="AZ315" s="166"/>
      <c r="BA315" s="166"/>
      <c r="BB315" s="166"/>
      <c r="BC315" s="166"/>
      <c r="BD315" s="166"/>
      <c r="BE315" s="166"/>
      <c r="BF315" s="166"/>
      <c r="BG315" s="166"/>
      <c r="BH315" s="166"/>
      <c r="BI315" s="166"/>
      <c r="BJ315" s="166"/>
      <c r="BK315" s="166"/>
      <c r="BL315" s="166"/>
      <c r="BM315" s="166"/>
      <c r="BN315" s="166"/>
      <c r="BO315" s="166"/>
      <c r="BP315" s="166"/>
      <c r="BQ315" s="166"/>
      <c r="BR315" s="166"/>
      <c r="BS315" s="166"/>
      <c r="BT315" s="166"/>
      <c r="BU315" s="166"/>
      <c r="BV315" s="166"/>
      <c r="DG315" s="172"/>
      <c r="DW315" s="166"/>
      <c r="DX315" s="166"/>
      <c r="DY315" s="166"/>
      <c r="DZ315" s="166"/>
      <c r="EA315" s="166"/>
      <c r="EB315" s="166"/>
      <c r="EC315" s="166"/>
      <c r="ED315" s="166"/>
      <c r="EE315" s="166"/>
      <c r="EF315" s="166"/>
      <c r="EG315" s="166"/>
      <c r="EH315" s="166"/>
      <c r="EI315" s="166"/>
      <c r="EJ315" s="166"/>
      <c r="EK315" s="166"/>
      <c r="EL315" s="166"/>
      <c r="EM315" s="166"/>
      <c r="EN315" s="166"/>
      <c r="EO315" s="166"/>
      <c r="EP315" s="166"/>
      <c r="EQ315" s="166"/>
      <c r="ER315" s="166"/>
      <c r="ES315" s="166"/>
      <c r="ET315" s="166"/>
      <c r="EU315" s="166"/>
      <c r="EV315" s="166"/>
      <c r="EW315" s="166"/>
      <c r="EX315" s="166"/>
    </row>
    <row r="316" spans="8:154" x14ac:dyDescent="0.25">
      <c r="H316" s="306"/>
      <c r="I316" s="262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262"/>
      <c r="AA316" s="166"/>
      <c r="AB316" s="166"/>
      <c r="AC316" s="166"/>
      <c r="AD316" s="166"/>
      <c r="AE316" s="166"/>
      <c r="AF316" s="166"/>
      <c r="AG316" s="166"/>
      <c r="AH316" s="166"/>
      <c r="AI316" s="166"/>
      <c r="AJ316" s="166"/>
      <c r="AK316" s="166"/>
      <c r="AL316" s="166"/>
      <c r="AM316" s="166"/>
      <c r="AN316" s="166"/>
      <c r="AO316" s="166"/>
      <c r="AP316" s="166"/>
      <c r="AQ316" s="166"/>
      <c r="AR316" s="166"/>
      <c r="AS316" s="166"/>
      <c r="AT316" s="166"/>
      <c r="AU316" s="166"/>
      <c r="AV316" s="166"/>
      <c r="AW316" s="166"/>
      <c r="AX316" s="166"/>
      <c r="AY316" s="166"/>
      <c r="AZ316" s="166"/>
      <c r="BA316" s="166"/>
      <c r="BB316" s="166"/>
      <c r="BC316" s="166"/>
      <c r="BD316" s="166"/>
      <c r="BE316" s="166"/>
      <c r="BF316" s="166"/>
      <c r="BG316" s="166"/>
      <c r="BH316" s="166"/>
      <c r="BI316" s="166"/>
      <c r="BJ316" s="166"/>
      <c r="BK316" s="166"/>
      <c r="BL316" s="166"/>
      <c r="BM316" s="166"/>
      <c r="BN316" s="166"/>
      <c r="BO316" s="166"/>
      <c r="BP316" s="166"/>
      <c r="BQ316" s="166"/>
      <c r="BR316" s="166"/>
      <c r="BS316" s="166"/>
      <c r="BT316" s="166"/>
      <c r="BU316" s="166"/>
      <c r="BV316" s="166"/>
      <c r="DG316" s="172"/>
      <c r="DW316" s="166"/>
      <c r="DX316" s="166"/>
      <c r="DY316" s="166"/>
      <c r="DZ316" s="166"/>
      <c r="EA316" s="166"/>
      <c r="EB316" s="166"/>
      <c r="EC316" s="166"/>
      <c r="ED316" s="166"/>
      <c r="EE316" s="166"/>
      <c r="EF316" s="166"/>
      <c r="EG316" s="166"/>
      <c r="EH316" s="166"/>
      <c r="EI316" s="166"/>
      <c r="EJ316" s="166"/>
      <c r="EK316" s="166"/>
      <c r="EL316" s="166"/>
      <c r="EM316" s="166"/>
      <c r="EN316" s="166"/>
      <c r="EO316" s="166"/>
      <c r="EP316" s="166"/>
      <c r="EQ316" s="166"/>
      <c r="ER316" s="166"/>
      <c r="ES316" s="166"/>
      <c r="ET316" s="166"/>
      <c r="EU316" s="166"/>
      <c r="EV316" s="166"/>
      <c r="EW316" s="166"/>
      <c r="EX316" s="166"/>
    </row>
    <row r="317" spans="8:154" x14ac:dyDescent="0.25">
      <c r="H317" s="306"/>
      <c r="I317" s="262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262"/>
      <c r="AA317" s="166"/>
      <c r="AB317" s="166"/>
      <c r="AC317" s="166"/>
      <c r="AD317" s="166"/>
      <c r="AE317" s="166"/>
      <c r="AF317" s="166"/>
      <c r="AG317" s="166"/>
      <c r="AH317" s="166"/>
      <c r="AI317" s="166"/>
      <c r="AJ317" s="166"/>
      <c r="AK317" s="166"/>
      <c r="AL317" s="166"/>
      <c r="AM317" s="166"/>
      <c r="AN317" s="166"/>
      <c r="AO317" s="166"/>
      <c r="AP317" s="166"/>
      <c r="AQ317" s="166"/>
      <c r="AR317" s="166"/>
      <c r="AS317" s="166"/>
      <c r="AT317" s="166"/>
      <c r="AU317" s="166"/>
      <c r="AV317" s="166"/>
      <c r="AW317" s="166"/>
      <c r="AX317" s="166"/>
      <c r="AY317" s="166"/>
      <c r="AZ317" s="166"/>
      <c r="BA317" s="166"/>
      <c r="BB317" s="166"/>
      <c r="BC317" s="166"/>
      <c r="BD317" s="166"/>
      <c r="BE317" s="166"/>
      <c r="BF317" s="166"/>
      <c r="BG317" s="166"/>
      <c r="BH317" s="166"/>
      <c r="BI317" s="166"/>
      <c r="BJ317" s="166"/>
      <c r="BK317" s="166"/>
      <c r="BL317" s="166"/>
      <c r="BM317" s="166"/>
      <c r="BN317" s="166"/>
      <c r="BO317" s="166"/>
      <c r="BP317" s="166"/>
      <c r="BQ317" s="166"/>
      <c r="BR317" s="166"/>
      <c r="BS317" s="166"/>
      <c r="BT317" s="166"/>
      <c r="BU317" s="166"/>
      <c r="BV317" s="166"/>
      <c r="DG317" s="172"/>
      <c r="DW317" s="166"/>
      <c r="DX317" s="166"/>
      <c r="DY317" s="166"/>
      <c r="DZ317" s="166"/>
      <c r="EA317" s="166"/>
      <c r="EB317" s="166"/>
      <c r="EC317" s="166"/>
      <c r="ED317" s="166"/>
      <c r="EE317" s="166"/>
      <c r="EF317" s="166"/>
      <c r="EG317" s="166"/>
      <c r="EH317" s="166"/>
      <c r="EI317" s="166"/>
      <c r="EJ317" s="166"/>
      <c r="EK317" s="166"/>
      <c r="EL317" s="166"/>
      <c r="EM317" s="166"/>
      <c r="EN317" s="166"/>
      <c r="EO317" s="166"/>
      <c r="EP317" s="166"/>
      <c r="EQ317" s="166"/>
      <c r="ER317" s="166"/>
      <c r="ES317" s="166"/>
      <c r="ET317" s="166"/>
      <c r="EU317" s="166"/>
      <c r="EV317" s="166"/>
      <c r="EW317" s="166"/>
      <c r="EX317" s="166"/>
    </row>
    <row r="318" spans="8:154" x14ac:dyDescent="0.25">
      <c r="H318" s="306"/>
      <c r="I318" s="262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262"/>
      <c r="AA318" s="166"/>
      <c r="AB318" s="166"/>
      <c r="AC318" s="166"/>
      <c r="AD318" s="166"/>
      <c r="AE318" s="166"/>
      <c r="AF318" s="166"/>
      <c r="AG318" s="166"/>
      <c r="AH318" s="166"/>
      <c r="AI318" s="166"/>
      <c r="AJ318" s="166"/>
      <c r="AK318" s="166"/>
      <c r="AL318" s="166"/>
      <c r="AM318" s="166"/>
      <c r="AN318" s="166"/>
      <c r="AO318" s="166"/>
      <c r="AP318" s="166"/>
      <c r="AQ318" s="166"/>
      <c r="AR318" s="166"/>
      <c r="AS318" s="166"/>
      <c r="AT318" s="166"/>
      <c r="AU318" s="166"/>
      <c r="AV318" s="166"/>
      <c r="AW318" s="166"/>
      <c r="AX318" s="166"/>
      <c r="AY318" s="166"/>
      <c r="AZ318" s="166"/>
      <c r="BA318" s="166"/>
      <c r="BB318" s="166"/>
      <c r="BC318" s="166"/>
      <c r="BD318" s="166"/>
      <c r="BE318" s="166"/>
      <c r="BF318" s="166"/>
      <c r="BG318" s="166"/>
      <c r="BH318" s="166"/>
      <c r="BI318" s="166"/>
      <c r="BJ318" s="166"/>
      <c r="BK318" s="166"/>
      <c r="BL318" s="166"/>
      <c r="BM318" s="166"/>
      <c r="BN318" s="166"/>
      <c r="BO318" s="166"/>
      <c r="BP318" s="166"/>
      <c r="BQ318" s="166"/>
      <c r="BR318" s="166"/>
      <c r="BS318" s="166"/>
      <c r="BT318" s="166"/>
      <c r="BU318" s="166"/>
      <c r="BV318" s="166"/>
      <c r="BW318" s="166"/>
      <c r="BX318" s="262"/>
      <c r="BY318" s="309"/>
      <c r="BZ318" s="309"/>
      <c r="CA318" s="309"/>
      <c r="CB318" s="309"/>
      <c r="CC318" s="309"/>
      <c r="CD318" s="309"/>
      <c r="CE318" s="309"/>
      <c r="CF318" s="309"/>
      <c r="CG318" s="309"/>
      <c r="CH318" s="309"/>
      <c r="CI318" s="309"/>
      <c r="CJ318" s="309"/>
      <c r="CK318" s="309"/>
      <c r="CL318" s="309"/>
      <c r="CM318" s="312"/>
      <c r="CN318" s="166"/>
      <c r="CO318" s="166"/>
      <c r="CP318" s="309"/>
      <c r="CQ318" s="309"/>
      <c r="CR318" s="309"/>
      <c r="CS318" s="309"/>
      <c r="CT318" s="309"/>
      <c r="CU318" s="309"/>
      <c r="CV318" s="309"/>
      <c r="CW318" s="309"/>
      <c r="CX318" s="309"/>
      <c r="CY318" s="309"/>
      <c r="CZ318" s="309"/>
      <c r="DA318" s="309"/>
      <c r="DB318" s="309"/>
      <c r="DC318" s="309"/>
      <c r="DD318" s="312"/>
      <c r="DE318" s="166"/>
      <c r="DF318" s="166"/>
      <c r="DG318" s="309"/>
      <c r="DH318" s="309"/>
      <c r="DI318" s="309"/>
      <c r="DJ318" s="309"/>
      <c r="DK318" s="309"/>
      <c r="DL318" s="309"/>
      <c r="DM318" s="309"/>
      <c r="DN318" s="309"/>
      <c r="DO318" s="309"/>
      <c r="DP318" s="309"/>
      <c r="DQ318" s="309"/>
      <c r="DR318" s="309"/>
      <c r="DS318" s="309"/>
      <c r="DT318" s="309"/>
      <c r="DU318" s="309"/>
      <c r="DV318" s="166"/>
      <c r="DW318" s="166"/>
      <c r="DX318" s="166"/>
      <c r="DY318" s="166"/>
      <c r="DZ318" s="166"/>
      <c r="EA318" s="166"/>
      <c r="EB318" s="166"/>
      <c r="EC318" s="166"/>
      <c r="ED318" s="166"/>
      <c r="EE318" s="166"/>
      <c r="EF318" s="166"/>
      <c r="EG318" s="166"/>
      <c r="EH318" s="166"/>
      <c r="EI318" s="166"/>
      <c r="EJ318" s="166"/>
      <c r="EK318" s="166"/>
      <c r="EL318" s="166"/>
      <c r="EM318" s="166"/>
      <c r="EN318" s="166"/>
      <c r="EO318" s="166"/>
      <c r="EP318" s="166"/>
      <c r="EQ318" s="166"/>
      <c r="ER318" s="166"/>
      <c r="ES318" s="166"/>
      <c r="ET318" s="166"/>
      <c r="EU318" s="166"/>
      <c r="EV318" s="166"/>
      <c r="EW318" s="166"/>
      <c r="EX318" s="166"/>
    </row>
    <row r="319" spans="8:154" x14ac:dyDescent="0.25">
      <c r="H319" s="306"/>
      <c r="I319" s="262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262"/>
      <c r="AA319" s="166"/>
      <c r="AB319" s="166"/>
      <c r="AC319" s="166"/>
      <c r="AD319" s="166"/>
      <c r="AE319" s="166"/>
      <c r="AF319" s="166"/>
      <c r="AG319" s="166"/>
      <c r="AH319" s="166"/>
      <c r="AI319" s="166"/>
      <c r="AJ319" s="166"/>
      <c r="AK319" s="166"/>
      <c r="AL319" s="166"/>
      <c r="AM319" s="166"/>
      <c r="AN319" s="166"/>
      <c r="AO319" s="166"/>
      <c r="AP319" s="166"/>
      <c r="AQ319" s="166"/>
      <c r="AR319" s="166"/>
      <c r="AS319" s="166"/>
      <c r="AT319" s="166"/>
      <c r="AU319" s="166"/>
      <c r="AV319" s="166"/>
      <c r="AW319" s="166"/>
      <c r="AX319" s="166"/>
      <c r="AY319" s="166"/>
      <c r="AZ319" s="166"/>
      <c r="BA319" s="166"/>
      <c r="BB319" s="166"/>
      <c r="BC319" s="166"/>
      <c r="BD319" s="166"/>
      <c r="BE319" s="166"/>
      <c r="BF319" s="166"/>
      <c r="BG319" s="166"/>
      <c r="BH319" s="166"/>
      <c r="BI319" s="166"/>
      <c r="BJ319" s="166"/>
      <c r="BK319" s="166"/>
      <c r="BL319" s="166"/>
      <c r="BM319" s="166"/>
      <c r="BN319" s="166"/>
      <c r="BO319" s="166"/>
      <c r="BP319" s="166"/>
      <c r="BQ319" s="166"/>
      <c r="BR319" s="166"/>
      <c r="BS319" s="166"/>
      <c r="BT319" s="166"/>
      <c r="BU319" s="166"/>
      <c r="BV319" s="166"/>
      <c r="BW319" s="166"/>
      <c r="BX319" s="262"/>
      <c r="BY319" s="309"/>
      <c r="BZ319" s="309"/>
      <c r="CA319" s="309"/>
      <c r="CB319" s="309"/>
      <c r="CC319" s="309"/>
      <c r="CD319" s="309"/>
      <c r="CE319" s="309"/>
      <c r="CF319" s="309"/>
      <c r="CG319" s="309"/>
      <c r="CH319" s="309"/>
      <c r="CI319" s="309"/>
      <c r="CJ319" s="309"/>
      <c r="CK319" s="309"/>
      <c r="CL319" s="309"/>
      <c r="CM319" s="312"/>
      <c r="CN319" s="166"/>
      <c r="CO319" s="166"/>
      <c r="CP319" s="309"/>
      <c r="CQ319" s="309"/>
      <c r="CR319" s="309"/>
      <c r="CS319" s="309"/>
      <c r="CT319" s="309"/>
      <c r="CU319" s="309"/>
      <c r="CV319" s="309"/>
      <c r="CW319" s="309"/>
      <c r="CX319" s="309"/>
      <c r="CY319" s="309"/>
      <c r="CZ319" s="309"/>
      <c r="DA319" s="309"/>
      <c r="DB319" s="309"/>
      <c r="DC319" s="309"/>
      <c r="DD319" s="312"/>
      <c r="DE319" s="166"/>
      <c r="DF319" s="166"/>
      <c r="DG319" s="309"/>
      <c r="DH319" s="309"/>
      <c r="DI319" s="309"/>
      <c r="DJ319" s="309"/>
      <c r="DK319" s="309"/>
      <c r="DL319" s="309"/>
      <c r="DM319" s="309"/>
      <c r="DN319" s="309"/>
      <c r="DO319" s="309"/>
      <c r="DP319" s="309"/>
      <c r="DQ319" s="309"/>
      <c r="DR319" s="309"/>
      <c r="DS319" s="309"/>
      <c r="DT319" s="309"/>
      <c r="DU319" s="309"/>
      <c r="DV319" s="166"/>
      <c r="DW319" s="166"/>
      <c r="DX319" s="166"/>
      <c r="DY319" s="166"/>
      <c r="DZ319" s="166"/>
      <c r="EA319" s="166"/>
      <c r="EB319" s="166"/>
      <c r="EC319" s="166"/>
      <c r="ED319" s="166"/>
      <c r="EE319" s="166"/>
      <c r="EF319" s="166"/>
      <c r="EG319" s="166"/>
      <c r="EH319" s="166"/>
      <c r="EI319" s="166"/>
      <c r="EJ319" s="166"/>
      <c r="EK319" s="166"/>
      <c r="EL319" s="166"/>
      <c r="EM319" s="166"/>
      <c r="EN319" s="166"/>
      <c r="EO319" s="166"/>
      <c r="EP319" s="166"/>
      <c r="EQ319" s="166"/>
      <c r="ER319" s="166"/>
      <c r="ES319" s="166"/>
      <c r="ET319" s="166"/>
      <c r="EU319" s="166"/>
      <c r="EV319" s="166"/>
      <c r="EW319" s="166"/>
      <c r="EX319" s="166"/>
    </row>
    <row r="320" spans="8:154" x14ac:dyDescent="0.25">
      <c r="H320" s="306"/>
      <c r="I320" s="262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262"/>
      <c r="AA320" s="166"/>
      <c r="AB320" s="166"/>
      <c r="AC320" s="166"/>
      <c r="AD320" s="166"/>
      <c r="AE320" s="166"/>
      <c r="AF320" s="166"/>
      <c r="AG320" s="166"/>
      <c r="AH320" s="166"/>
      <c r="AI320" s="166"/>
      <c r="AJ320" s="166"/>
      <c r="AK320" s="166"/>
      <c r="AL320" s="166"/>
      <c r="AM320" s="166"/>
      <c r="AN320" s="166"/>
      <c r="AO320" s="166"/>
      <c r="AP320" s="166"/>
      <c r="AQ320" s="166"/>
      <c r="AR320" s="166"/>
      <c r="AS320" s="166"/>
      <c r="AT320" s="166"/>
      <c r="AU320" s="166"/>
      <c r="AV320" s="166"/>
      <c r="AW320" s="166"/>
      <c r="AX320" s="166"/>
      <c r="AY320" s="166"/>
      <c r="AZ320" s="166"/>
      <c r="BA320" s="166"/>
      <c r="BB320" s="166"/>
      <c r="BC320" s="166"/>
      <c r="BD320" s="166"/>
      <c r="BE320" s="166"/>
      <c r="BF320" s="166"/>
      <c r="BG320" s="166"/>
      <c r="BH320" s="166"/>
      <c r="BI320" s="166"/>
      <c r="BJ320" s="166"/>
      <c r="BK320" s="166"/>
      <c r="BL320" s="166"/>
      <c r="BM320" s="166"/>
      <c r="BN320" s="166"/>
      <c r="BO320" s="166"/>
      <c r="BP320" s="166"/>
      <c r="BQ320" s="166"/>
      <c r="BR320" s="166"/>
      <c r="BS320" s="166"/>
      <c r="BT320" s="166"/>
      <c r="BU320" s="166"/>
      <c r="BV320" s="166"/>
      <c r="BW320" s="166"/>
      <c r="BX320" s="262"/>
      <c r="BY320" s="309"/>
      <c r="BZ320" s="309"/>
      <c r="CA320" s="309"/>
      <c r="CB320" s="309"/>
      <c r="CC320" s="309"/>
      <c r="CD320" s="309"/>
      <c r="CE320" s="309"/>
      <c r="CF320" s="309"/>
      <c r="CG320" s="309"/>
      <c r="CH320" s="309"/>
      <c r="CI320" s="309"/>
      <c r="CJ320" s="309"/>
      <c r="CK320" s="309"/>
      <c r="CL320" s="309"/>
      <c r="CM320" s="312"/>
      <c r="CN320" s="166"/>
      <c r="CO320" s="166"/>
      <c r="CP320" s="309"/>
      <c r="CQ320" s="309"/>
      <c r="CR320" s="309"/>
      <c r="CS320" s="309"/>
      <c r="CT320" s="309"/>
      <c r="CU320" s="309"/>
      <c r="CV320" s="309"/>
      <c r="CW320" s="309"/>
      <c r="CX320" s="309"/>
      <c r="CY320" s="309"/>
      <c r="CZ320" s="309"/>
      <c r="DA320" s="309"/>
      <c r="DB320" s="309"/>
      <c r="DC320" s="309"/>
      <c r="DD320" s="312"/>
      <c r="DE320" s="166"/>
      <c r="DF320" s="262"/>
      <c r="DG320" s="309"/>
      <c r="DH320" s="309"/>
      <c r="DI320" s="309"/>
      <c r="DJ320" s="309"/>
      <c r="DK320" s="309"/>
      <c r="DL320" s="309"/>
      <c r="DM320" s="309"/>
      <c r="DN320" s="309"/>
      <c r="DO320" s="309"/>
      <c r="DP320" s="309"/>
      <c r="DQ320" s="309"/>
      <c r="DR320" s="309"/>
      <c r="DS320" s="309"/>
      <c r="DT320" s="309"/>
      <c r="DU320" s="309"/>
      <c r="DV320" s="166"/>
      <c r="DW320" s="166"/>
      <c r="DX320" s="166"/>
      <c r="DY320" s="166"/>
      <c r="DZ320" s="166"/>
      <c r="EA320" s="166"/>
      <c r="EB320" s="166"/>
      <c r="EC320" s="166"/>
      <c r="ED320" s="166"/>
      <c r="EE320" s="166"/>
      <c r="EF320" s="166"/>
      <c r="EG320" s="166"/>
      <c r="EH320" s="166"/>
      <c r="EI320" s="166"/>
      <c r="EJ320" s="166"/>
      <c r="EK320" s="166"/>
      <c r="EL320" s="166"/>
      <c r="EM320" s="166"/>
      <c r="EN320" s="166"/>
      <c r="EO320" s="166"/>
      <c r="EP320" s="166"/>
      <c r="EQ320" s="166"/>
      <c r="ER320" s="166"/>
      <c r="ES320" s="166"/>
      <c r="ET320" s="166"/>
      <c r="EU320" s="166"/>
      <c r="EV320" s="166"/>
      <c r="EW320" s="166"/>
      <c r="EX320" s="166"/>
    </row>
    <row r="321" spans="8:154" x14ac:dyDescent="0.25">
      <c r="H321" s="306"/>
      <c r="I321" s="262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262"/>
      <c r="AA321" s="166"/>
      <c r="AB321" s="166"/>
      <c r="AC321" s="166"/>
      <c r="AD321" s="166"/>
      <c r="AE321" s="166"/>
      <c r="AF321" s="166"/>
      <c r="AG321" s="166"/>
      <c r="AH321" s="166"/>
      <c r="AI321" s="166"/>
      <c r="AJ321" s="166"/>
      <c r="AK321" s="166"/>
      <c r="AL321" s="166"/>
      <c r="AM321" s="166"/>
      <c r="AN321" s="166"/>
      <c r="AO321" s="166"/>
      <c r="AP321" s="166"/>
      <c r="AQ321" s="166"/>
      <c r="AR321" s="166"/>
      <c r="AS321" s="166"/>
      <c r="AT321" s="166"/>
      <c r="AU321" s="166"/>
      <c r="AV321" s="166"/>
      <c r="AW321" s="166"/>
      <c r="AX321" s="166"/>
      <c r="AY321" s="166"/>
      <c r="AZ321" s="166"/>
      <c r="BA321" s="166"/>
      <c r="BB321" s="166"/>
      <c r="BC321" s="166"/>
      <c r="BD321" s="166"/>
      <c r="BE321" s="166"/>
      <c r="BF321" s="166"/>
      <c r="BG321" s="166"/>
      <c r="BH321" s="166"/>
      <c r="BI321" s="166"/>
      <c r="BJ321" s="166"/>
      <c r="BK321" s="166"/>
      <c r="BL321" s="166"/>
      <c r="BM321" s="166"/>
      <c r="BN321" s="166"/>
      <c r="BO321" s="166"/>
      <c r="BP321" s="166"/>
      <c r="BQ321" s="166"/>
      <c r="BR321" s="166"/>
      <c r="BS321" s="166"/>
      <c r="BT321" s="166"/>
      <c r="BU321" s="166"/>
      <c r="BV321" s="166"/>
      <c r="BW321" s="166"/>
      <c r="BX321" s="262"/>
      <c r="BY321" s="309"/>
      <c r="BZ321" s="309"/>
      <c r="CA321" s="309"/>
      <c r="CB321" s="309"/>
      <c r="CC321" s="309"/>
      <c r="CD321" s="309"/>
      <c r="CE321" s="309"/>
      <c r="CF321" s="309"/>
      <c r="CG321" s="309"/>
      <c r="CH321" s="309"/>
      <c r="CI321" s="309"/>
      <c r="CJ321" s="309"/>
      <c r="CK321" s="309"/>
      <c r="CL321" s="309"/>
      <c r="CM321" s="312"/>
      <c r="CN321" s="166"/>
      <c r="CO321" s="166"/>
      <c r="CP321" s="309"/>
      <c r="CQ321" s="309"/>
      <c r="CR321" s="309"/>
      <c r="CS321" s="309"/>
      <c r="CT321" s="309"/>
      <c r="CU321" s="309"/>
      <c r="CV321" s="309"/>
      <c r="CW321" s="309"/>
      <c r="CX321" s="309"/>
      <c r="CY321" s="309"/>
      <c r="CZ321" s="309"/>
      <c r="DA321" s="309"/>
      <c r="DB321" s="309"/>
      <c r="DC321" s="309"/>
      <c r="DD321" s="312"/>
      <c r="DE321" s="166"/>
      <c r="DF321" s="262"/>
      <c r="DG321" s="309"/>
      <c r="DH321" s="309"/>
      <c r="DI321" s="309"/>
      <c r="DJ321" s="309"/>
      <c r="DK321" s="309"/>
      <c r="DL321" s="309"/>
      <c r="DM321" s="309"/>
      <c r="DN321" s="309"/>
      <c r="DO321" s="309"/>
      <c r="DP321" s="309"/>
      <c r="DQ321" s="309"/>
      <c r="DR321" s="309"/>
      <c r="DS321" s="309"/>
      <c r="DT321" s="309"/>
      <c r="DU321" s="309"/>
      <c r="DV321" s="166"/>
      <c r="DW321" s="166"/>
      <c r="DX321" s="166"/>
      <c r="DY321" s="166"/>
      <c r="DZ321" s="166"/>
      <c r="EA321" s="166"/>
      <c r="EB321" s="166"/>
      <c r="EC321" s="166"/>
      <c r="ED321" s="166"/>
      <c r="EE321" s="166"/>
      <c r="EF321" s="166"/>
      <c r="EG321" s="166"/>
      <c r="EH321" s="166"/>
      <c r="EI321" s="166"/>
      <c r="EJ321" s="166"/>
      <c r="EK321" s="166"/>
      <c r="EL321" s="166"/>
      <c r="EM321" s="166"/>
      <c r="EN321" s="166"/>
      <c r="EO321" s="166"/>
      <c r="EP321" s="166"/>
      <c r="EQ321" s="166"/>
      <c r="ER321" s="166"/>
      <c r="ES321" s="166"/>
      <c r="ET321" s="166"/>
      <c r="EU321" s="166"/>
      <c r="EV321" s="166"/>
      <c r="EW321" s="166"/>
      <c r="EX321" s="166"/>
    </row>
    <row r="322" spans="8:154" x14ac:dyDescent="0.25">
      <c r="H322" s="306"/>
      <c r="I322" s="262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262"/>
      <c r="AA322" s="166"/>
      <c r="AB322" s="166"/>
      <c r="AC322" s="166"/>
      <c r="AD322" s="166"/>
      <c r="AE322" s="166"/>
      <c r="AF322" s="166"/>
      <c r="AG322" s="166"/>
      <c r="AH322" s="166"/>
      <c r="AI322" s="166"/>
      <c r="AJ322" s="166"/>
      <c r="AK322" s="166"/>
      <c r="AL322" s="166"/>
      <c r="AM322" s="166"/>
      <c r="AN322" s="166"/>
      <c r="AO322" s="166"/>
      <c r="AP322" s="166"/>
      <c r="AQ322" s="166"/>
      <c r="AR322" s="166"/>
      <c r="AS322" s="166"/>
      <c r="AT322" s="166"/>
      <c r="AU322" s="166"/>
      <c r="AV322" s="166"/>
      <c r="AW322" s="166"/>
      <c r="AX322" s="166"/>
      <c r="AY322" s="166"/>
      <c r="AZ322" s="166"/>
      <c r="BA322" s="166"/>
      <c r="BB322" s="166"/>
      <c r="BC322" s="166"/>
      <c r="BD322" s="166"/>
      <c r="BE322" s="166"/>
      <c r="BF322" s="166"/>
      <c r="BG322" s="166"/>
      <c r="BH322" s="166"/>
      <c r="BI322" s="166"/>
      <c r="BJ322" s="166"/>
      <c r="BK322" s="166"/>
      <c r="BL322" s="166"/>
      <c r="BM322" s="166"/>
      <c r="BN322" s="166"/>
      <c r="BO322" s="166"/>
      <c r="BP322" s="166"/>
      <c r="BQ322" s="166"/>
      <c r="BR322" s="166"/>
      <c r="BS322" s="166"/>
      <c r="BT322" s="166"/>
      <c r="BU322" s="166"/>
      <c r="BV322" s="166"/>
      <c r="BW322" s="166"/>
      <c r="BX322" s="262"/>
      <c r="BY322" s="309"/>
      <c r="BZ322" s="309"/>
      <c r="CA322" s="309"/>
      <c r="CB322" s="309"/>
      <c r="CC322" s="309"/>
      <c r="CD322" s="309"/>
      <c r="CE322" s="309"/>
      <c r="CF322" s="309"/>
      <c r="CG322" s="309"/>
      <c r="CH322" s="309"/>
      <c r="CI322" s="309"/>
      <c r="CJ322" s="309"/>
      <c r="CK322" s="309"/>
      <c r="CL322" s="309"/>
      <c r="CM322" s="312"/>
      <c r="CN322" s="166"/>
      <c r="CO322" s="166"/>
      <c r="CP322" s="309"/>
      <c r="CQ322" s="309"/>
      <c r="CR322" s="309"/>
      <c r="CS322" s="309"/>
      <c r="CT322" s="309"/>
      <c r="CU322" s="309"/>
      <c r="CV322" s="309"/>
      <c r="CW322" s="309"/>
      <c r="CX322" s="309"/>
      <c r="CY322" s="309"/>
      <c r="CZ322" s="309"/>
      <c r="DA322" s="309"/>
      <c r="DB322" s="309"/>
      <c r="DC322" s="309"/>
      <c r="DD322" s="312"/>
      <c r="DE322" s="166"/>
      <c r="DF322" s="262"/>
      <c r="DG322" s="309"/>
      <c r="DH322" s="309"/>
      <c r="DI322" s="309"/>
      <c r="DJ322" s="309"/>
      <c r="DK322" s="309"/>
      <c r="DL322" s="309"/>
      <c r="DM322" s="309"/>
      <c r="DN322" s="309"/>
      <c r="DO322" s="309"/>
      <c r="DP322" s="309"/>
      <c r="DQ322" s="309"/>
      <c r="DR322" s="309"/>
      <c r="DS322" s="309"/>
      <c r="DT322" s="309"/>
      <c r="DU322" s="309"/>
      <c r="DV322" s="166"/>
      <c r="DW322" s="166"/>
      <c r="DX322" s="166"/>
      <c r="DY322" s="166"/>
      <c r="DZ322" s="166"/>
      <c r="EA322" s="166"/>
      <c r="EB322" s="166"/>
      <c r="EC322" s="166"/>
      <c r="ED322" s="166"/>
      <c r="EE322" s="166"/>
      <c r="EF322" s="166"/>
      <c r="EG322" s="166"/>
      <c r="EH322" s="166"/>
      <c r="EI322" s="166"/>
      <c r="EJ322" s="166"/>
      <c r="EK322" s="166"/>
      <c r="EL322" s="166"/>
      <c r="EM322" s="166"/>
      <c r="EN322" s="166"/>
      <c r="EO322" s="166"/>
      <c r="EP322" s="166"/>
      <c r="EQ322" s="166"/>
      <c r="ER322" s="166"/>
      <c r="ES322" s="166"/>
      <c r="ET322" s="166"/>
      <c r="EU322" s="166"/>
      <c r="EV322" s="166"/>
      <c r="EW322" s="166"/>
      <c r="EX322" s="166"/>
    </row>
    <row r="323" spans="8:154" x14ac:dyDescent="0.25">
      <c r="H323" s="306"/>
      <c r="I323" s="262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262"/>
      <c r="AA323" s="166"/>
      <c r="AB323" s="166"/>
      <c r="AC323" s="166"/>
      <c r="AD323" s="166"/>
      <c r="AE323" s="166"/>
      <c r="AF323" s="166"/>
      <c r="AG323" s="166"/>
      <c r="AH323" s="166"/>
      <c r="AI323" s="166"/>
      <c r="AJ323" s="166"/>
      <c r="AK323" s="166"/>
      <c r="AL323" s="166"/>
      <c r="AM323" s="166"/>
      <c r="AN323" s="166"/>
      <c r="AO323" s="166"/>
      <c r="AP323" s="166"/>
      <c r="AQ323" s="166"/>
      <c r="AR323" s="166"/>
      <c r="AS323" s="166"/>
      <c r="AT323" s="166"/>
      <c r="AU323" s="166"/>
      <c r="AV323" s="166"/>
      <c r="AW323" s="166"/>
      <c r="AX323" s="166"/>
      <c r="AY323" s="166"/>
      <c r="AZ323" s="166"/>
      <c r="BA323" s="166"/>
      <c r="BB323" s="166"/>
      <c r="BC323" s="166"/>
      <c r="BD323" s="166"/>
      <c r="BE323" s="166"/>
      <c r="BF323" s="166"/>
      <c r="BG323" s="166"/>
      <c r="BH323" s="166"/>
      <c r="BI323" s="166"/>
      <c r="BJ323" s="166"/>
      <c r="BK323" s="166"/>
      <c r="BL323" s="166"/>
      <c r="BM323" s="166"/>
      <c r="BN323" s="166"/>
      <c r="BO323" s="166"/>
      <c r="BP323" s="166"/>
      <c r="BQ323" s="166"/>
      <c r="BR323" s="166"/>
      <c r="BS323" s="166"/>
      <c r="BT323" s="166"/>
      <c r="BU323" s="166"/>
      <c r="BV323" s="166"/>
      <c r="BW323" s="166"/>
      <c r="BX323" s="262"/>
      <c r="BY323" s="309"/>
      <c r="BZ323" s="309"/>
      <c r="CA323" s="309"/>
      <c r="CB323" s="309"/>
      <c r="CC323" s="309"/>
      <c r="CD323" s="309"/>
      <c r="CE323" s="309"/>
      <c r="CF323" s="309"/>
      <c r="CG323" s="309"/>
      <c r="CH323" s="309"/>
      <c r="CI323" s="309"/>
      <c r="CJ323" s="309"/>
      <c r="CK323" s="309"/>
      <c r="CL323" s="309"/>
      <c r="CM323" s="312"/>
      <c r="CN323" s="166"/>
      <c r="CO323" s="166"/>
      <c r="CP323" s="309"/>
      <c r="CQ323" s="309"/>
      <c r="CR323" s="309"/>
      <c r="CS323" s="309"/>
      <c r="CT323" s="309"/>
      <c r="CU323" s="309"/>
      <c r="CV323" s="309"/>
      <c r="CW323" s="309"/>
      <c r="CX323" s="309"/>
      <c r="CY323" s="309"/>
      <c r="CZ323" s="309"/>
      <c r="DA323" s="309"/>
      <c r="DB323" s="309"/>
      <c r="DC323" s="309"/>
      <c r="DD323" s="312"/>
      <c r="DE323" s="166"/>
      <c r="DF323" s="262"/>
      <c r="DG323" s="309"/>
      <c r="DH323" s="309"/>
      <c r="DI323" s="309"/>
      <c r="DJ323" s="309"/>
      <c r="DK323" s="309"/>
      <c r="DL323" s="309"/>
      <c r="DM323" s="309"/>
      <c r="DN323" s="309"/>
      <c r="DO323" s="309"/>
      <c r="DP323" s="309"/>
      <c r="DQ323" s="309"/>
      <c r="DR323" s="309"/>
      <c r="DS323" s="309"/>
      <c r="DT323" s="309"/>
      <c r="DU323" s="309"/>
      <c r="DV323" s="166"/>
      <c r="DW323" s="166"/>
      <c r="DX323" s="166"/>
      <c r="DY323" s="166"/>
      <c r="DZ323" s="166"/>
      <c r="EA323" s="166"/>
      <c r="EB323" s="166"/>
      <c r="EC323" s="166"/>
      <c r="ED323" s="166"/>
      <c r="EE323" s="166"/>
      <c r="EF323" s="166"/>
      <c r="EG323" s="166"/>
      <c r="EH323" s="166"/>
      <c r="EI323" s="166"/>
      <c r="EJ323" s="166"/>
      <c r="EK323" s="166"/>
      <c r="EL323" s="166"/>
      <c r="EM323" s="166"/>
      <c r="EN323" s="166"/>
      <c r="EO323" s="166"/>
      <c r="EP323" s="166"/>
      <c r="EQ323" s="166"/>
      <c r="ER323" s="166"/>
      <c r="ES323" s="166"/>
      <c r="ET323" s="166"/>
      <c r="EU323" s="166"/>
      <c r="EV323" s="166"/>
      <c r="EW323" s="166"/>
      <c r="EX323" s="166"/>
    </row>
    <row r="324" spans="8:154" x14ac:dyDescent="0.25">
      <c r="H324" s="306"/>
      <c r="I324" s="262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262"/>
      <c r="AA324" s="166"/>
      <c r="AB324" s="166"/>
      <c r="AC324" s="166"/>
      <c r="AD324" s="166"/>
      <c r="AE324" s="166"/>
      <c r="AF324" s="166"/>
      <c r="AG324" s="166"/>
      <c r="AH324" s="166"/>
      <c r="AI324" s="166"/>
      <c r="AJ324" s="166"/>
      <c r="AK324" s="166"/>
      <c r="AL324" s="166"/>
      <c r="AM324" s="166"/>
      <c r="AN324" s="166"/>
      <c r="AO324" s="166"/>
      <c r="AP324" s="166"/>
      <c r="AQ324" s="166"/>
      <c r="AR324" s="166"/>
      <c r="AS324" s="166"/>
      <c r="AT324" s="166"/>
      <c r="AU324" s="166"/>
      <c r="AV324" s="166"/>
      <c r="AW324" s="166"/>
      <c r="AX324" s="166"/>
      <c r="AY324" s="166"/>
      <c r="AZ324" s="166"/>
      <c r="BA324" s="166"/>
      <c r="BB324" s="166"/>
      <c r="BC324" s="166"/>
      <c r="BD324" s="166"/>
      <c r="BE324" s="166"/>
      <c r="BF324" s="166"/>
      <c r="BG324" s="166"/>
      <c r="BH324" s="166"/>
      <c r="BI324" s="166"/>
      <c r="BJ324" s="166"/>
      <c r="BK324" s="166"/>
      <c r="BL324" s="166"/>
      <c r="BM324" s="166"/>
      <c r="BN324" s="166"/>
      <c r="BO324" s="166"/>
      <c r="BP324" s="166"/>
      <c r="BQ324" s="166"/>
      <c r="BR324" s="166"/>
      <c r="BS324" s="166"/>
      <c r="BT324" s="166"/>
      <c r="BU324" s="166"/>
      <c r="BV324" s="166"/>
      <c r="BW324" s="166"/>
      <c r="BX324" s="262"/>
      <c r="BY324" s="309"/>
      <c r="BZ324" s="309"/>
      <c r="CA324" s="309"/>
      <c r="CB324" s="309"/>
      <c r="CC324" s="309"/>
      <c r="CD324" s="309"/>
      <c r="CE324" s="309"/>
      <c r="CF324" s="309"/>
      <c r="CG324" s="309"/>
      <c r="CH324" s="309"/>
      <c r="CI324" s="309"/>
      <c r="CJ324" s="309"/>
      <c r="CK324" s="309"/>
      <c r="CL324" s="309"/>
      <c r="CM324" s="312"/>
      <c r="CN324" s="166"/>
      <c r="CO324" s="166"/>
      <c r="CP324" s="309"/>
      <c r="CQ324" s="309"/>
      <c r="CR324" s="309"/>
      <c r="CS324" s="309"/>
      <c r="CT324" s="309"/>
      <c r="CU324" s="309"/>
      <c r="CV324" s="309"/>
      <c r="CW324" s="309"/>
      <c r="CX324" s="309"/>
      <c r="CY324" s="309"/>
      <c r="CZ324" s="309"/>
      <c r="DA324" s="309"/>
      <c r="DB324" s="309"/>
      <c r="DC324" s="309"/>
      <c r="DD324" s="312"/>
      <c r="DE324" s="166"/>
      <c r="DF324" s="262"/>
      <c r="DG324" s="309"/>
      <c r="DH324" s="309"/>
      <c r="DI324" s="309"/>
      <c r="DJ324" s="309"/>
      <c r="DK324" s="309"/>
      <c r="DL324" s="309"/>
      <c r="DM324" s="309"/>
      <c r="DN324" s="309"/>
      <c r="DO324" s="309"/>
      <c r="DP324" s="309"/>
      <c r="DQ324" s="309"/>
      <c r="DR324" s="309"/>
      <c r="DS324" s="309"/>
      <c r="DT324" s="309"/>
      <c r="DU324" s="309"/>
      <c r="DV324" s="166"/>
      <c r="DW324" s="166"/>
      <c r="DX324" s="166"/>
      <c r="DY324" s="166"/>
      <c r="DZ324" s="166"/>
      <c r="EA324" s="166"/>
      <c r="EB324" s="166"/>
      <c r="EC324" s="166"/>
      <c r="ED324" s="166"/>
      <c r="EE324" s="166"/>
      <c r="EF324" s="166"/>
      <c r="EG324" s="166"/>
      <c r="EH324" s="166"/>
      <c r="EI324" s="166"/>
      <c r="EJ324" s="166"/>
      <c r="EK324" s="166"/>
      <c r="EL324" s="166"/>
      <c r="EM324" s="166"/>
      <c r="EN324" s="166"/>
      <c r="EO324" s="166"/>
      <c r="EP324" s="166"/>
      <c r="EQ324" s="166"/>
      <c r="ER324" s="166"/>
      <c r="ES324" s="166"/>
      <c r="ET324" s="166"/>
      <c r="EU324" s="166"/>
      <c r="EV324" s="166"/>
      <c r="EW324" s="166"/>
      <c r="EX324" s="166"/>
    </row>
    <row r="325" spans="8:154" x14ac:dyDescent="0.25">
      <c r="H325" s="306"/>
      <c r="I325" s="262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262"/>
      <c r="AA325" s="166"/>
      <c r="AB325" s="166"/>
      <c r="AC325" s="166"/>
      <c r="AD325" s="166"/>
      <c r="AE325" s="166"/>
      <c r="AF325" s="166"/>
      <c r="AG325" s="166"/>
      <c r="AH325" s="166"/>
      <c r="AI325" s="166"/>
      <c r="AJ325" s="166"/>
      <c r="AK325" s="166"/>
      <c r="AL325" s="166"/>
      <c r="AM325" s="166"/>
      <c r="AN325" s="166"/>
      <c r="AO325" s="166"/>
      <c r="AP325" s="166"/>
      <c r="AQ325" s="166"/>
      <c r="AR325" s="166"/>
      <c r="AS325" s="166"/>
      <c r="AT325" s="166"/>
      <c r="AU325" s="166"/>
      <c r="AV325" s="166"/>
      <c r="AW325" s="166"/>
      <c r="AX325" s="166"/>
      <c r="AY325" s="166"/>
      <c r="AZ325" s="166"/>
      <c r="BA325" s="166"/>
      <c r="BB325" s="166"/>
      <c r="BC325" s="166"/>
      <c r="BD325" s="166"/>
      <c r="BE325" s="166"/>
      <c r="BF325" s="166"/>
      <c r="BG325" s="166"/>
      <c r="BH325" s="166"/>
      <c r="BI325" s="166"/>
      <c r="BJ325" s="166"/>
      <c r="BK325" s="166"/>
      <c r="BL325" s="166"/>
      <c r="BM325" s="166"/>
      <c r="BN325" s="166"/>
      <c r="BO325" s="166"/>
      <c r="BP325" s="166"/>
      <c r="BQ325" s="166"/>
      <c r="BR325" s="166"/>
      <c r="BS325" s="166"/>
      <c r="BT325" s="166"/>
      <c r="BU325" s="166"/>
      <c r="BV325" s="166"/>
      <c r="BW325" s="166"/>
      <c r="BX325" s="262"/>
      <c r="BY325" s="309"/>
      <c r="BZ325" s="309"/>
      <c r="CA325" s="309"/>
      <c r="CB325" s="309"/>
      <c r="CC325" s="309"/>
      <c r="CD325" s="309"/>
      <c r="CE325" s="309"/>
      <c r="CF325" s="309"/>
      <c r="CG325" s="309"/>
      <c r="CH325" s="309"/>
      <c r="CI325" s="309"/>
      <c r="CJ325" s="309"/>
      <c r="CK325" s="309"/>
      <c r="CL325" s="309"/>
      <c r="CM325" s="312"/>
      <c r="CN325" s="166"/>
      <c r="CO325" s="166"/>
      <c r="CP325" s="309"/>
      <c r="CQ325" s="309"/>
      <c r="CR325" s="309"/>
      <c r="CS325" s="309"/>
      <c r="CT325" s="309"/>
      <c r="CU325" s="309"/>
      <c r="CV325" s="309"/>
      <c r="CW325" s="309"/>
      <c r="CX325" s="309"/>
      <c r="CY325" s="309"/>
      <c r="CZ325" s="309"/>
      <c r="DA325" s="309"/>
      <c r="DB325" s="309"/>
      <c r="DC325" s="309"/>
      <c r="DD325" s="312"/>
      <c r="DE325" s="166"/>
      <c r="DF325" s="262"/>
      <c r="DG325" s="312"/>
      <c r="DH325" s="312"/>
      <c r="DI325" s="312"/>
      <c r="DJ325" s="312"/>
      <c r="DK325" s="312"/>
      <c r="DL325" s="312"/>
      <c r="DM325" s="312"/>
      <c r="DN325" s="312"/>
      <c r="DO325" s="312"/>
      <c r="DP325" s="312"/>
      <c r="DQ325" s="312"/>
      <c r="DR325" s="312"/>
      <c r="DS325" s="312"/>
      <c r="DT325" s="312"/>
      <c r="DU325" s="312"/>
      <c r="DV325" s="166"/>
      <c r="DW325" s="166"/>
      <c r="DX325" s="166"/>
      <c r="DY325" s="166"/>
      <c r="DZ325" s="166"/>
      <c r="EA325" s="166"/>
      <c r="EB325" s="166"/>
      <c r="EC325" s="166"/>
      <c r="ED325" s="166"/>
      <c r="EE325" s="166"/>
      <c r="EF325" s="166"/>
      <c r="EG325" s="166"/>
      <c r="EH325" s="166"/>
      <c r="EI325" s="166"/>
      <c r="EJ325" s="166"/>
      <c r="EK325" s="166"/>
      <c r="EL325" s="166"/>
      <c r="EM325" s="166"/>
      <c r="EN325" s="166"/>
      <c r="EO325" s="166"/>
      <c r="EP325" s="166"/>
      <c r="EQ325" s="166"/>
      <c r="ER325" s="166"/>
      <c r="ES325" s="166"/>
      <c r="ET325" s="166"/>
      <c r="EU325" s="166"/>
      <c r="EV325" s="166"/>
      <c r="EW325" s="166"/>
      <c r="EX325" s="166"/>
    </row>
    <row r="326" spans="8:154" x14ac:dyDescent="0.25">
      <c r="H326" s="306"/>
      <c r="I326" s="262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262"/>
      <c r="AA326" s="166"/>
      <c r="AB326" s="166"/>
      <c r="AC326" s="166"/>
      <c r="AD326" s="166"/>
      <c r="AE326" s="166"/>
      <c r="AF326" s="166"/>
      <c r="AG326" s="166"/>
      <c r="AH326" s="166"/>
      <c r="AI326" s="166"/>
      <c r="AJ326" s="166"/>
      <c r="AK326" s="166"/>
      <c r="AL326" s="166"/>
      <c r="AM326" s="166"/>
      <c r="AN326" s="166"/>
      <c r="AO326" s="166"/>
      <c r="AP326" s="166"/>
      <c r="AQ326" s="166"/>
      <c r="AR326" s="166"/>
      <c r="AS326" s="166"/>
      <c r="AT326" s="166"/>
      <c r="AU326" s="166"/>
      <c r="AV326" s="166"/>
      <c r="AW326" s="166"/>
      <c r="AX326" s="166"/>
      <c r="AY326" s="166"/>
      <c r="AZ326" s="166"/>
      <c r="BA326" s="166"/>
      <c r="BB326" s="166"/>
      <c r="BC326" s="166"/>
      <c r="BD326" s="166"/>
      <c r="BE326" s="166"/>
      <c r="BF326" s="166"/>
      <c r="BG326" s="166"/>
      <c r="BH326" s="166"/>
      <c r="BI326" s="166"/>
      <c r="BJ326" s="166"/>
      <c r="BK326" s="166"/>
      <c r="BL326" s="166"/>
      <c r="BM326" s="166"/>
      <c r="BN326" s="166"/>
      <c r="BO326" s="166"/>
      <c r="BP326" s="166"/>
      <c r="BQ326" s="166"/>
      <c r="BR326" s="166"/>
      <c r="BS326" s="166"/>
      <c r="BT326" s="166"/>
      <c r="BU326" s="166"/>
      <c r="BV326" s="166"/>
      <c r="BW326" s="166"/>
      <c r="BX326" s="262"/>
      <c r="BY326" s="309"/>
      <c r="BZ326" s="309"/>
      <c r="CA326" s="309"/>
      <c r="CB326" s="309"/>
      <c r="CC326" s="309"/>
      <c r="CD326" s="309"/>
      <c r="CE326" s="309"/>
      <c r="CF326" s="309"/>
      <c r="CG326" s="309"/>
      <c r="CH326" s="309"/>
      <c r="CI326" s="309"/>
      <c r="CJ326" s="309"/>
      <c r="CK326" s="309"/>
      <c r="CL326" s="309"/>
      <c r="CM326" s="312"/>
      <c r="CN326" s="166"/>
      <c r="CO326" s="166"/>
      <c r="CP326" s="309"/>
      <c r="CQ326" s="309"/>
      <c r="CR326" s="309"/>
      <c r="CS326" s="309"/>
      <c r="CT326" s="309"/>
      <c r="CU326" s="309"/>
      <c r="CV326" s="309"/>
      <c r="CW326" s="309"/>
      <c r="CX326" s="309"/>
      <c r="CY326" s="309"/>
      <c r="CZ326" s="309"/>
      <c r="DA326" s="309"/>
      <c r="DB326" s="309"/>
      <c r="DC326" s="309"/>
      <c r="DD326" s="312"/>
      <c r="DE326" s="166"/>
      <c r="DF326" s="262"/>
      <c r="DG326" s="312"/>
      <c r="DH326" s="312"/>
      <c r="DI326" s="312"/>
      <c r="DJ326" s="312"/>
      <c r="DK326" s="312"/>
      <c r="DL326" s="312"/>
      <c r="DM326" s="312"/>
      <c r="DN326" s="312"/>
      <c r="DO326" s="312"/>
      <c r="DP326" s="312"/>
      <c r="DQ326" s="312"/>
      <c r="DR326" s="312"/>
      <c r="DS326" s="312"/>
      <c r="DT326" s="312"/>
      <c r="DU326" s="312"/>
      <c r="DV326" s="166"/>
      <c r="DW326" s="166"/>
      <c r="DX326" s="166"/>
      <c r="DY326" s="166"/>
      <c r="DZ326" s="166"/>
      <c r="EA326" s="166"/>
      <c r="EB326" s="166"/>
      <c r="EC326" s="166"/>
      <c r="ED326" s="166"/>
      <c r="EE326" s="166"/>
      <c r="EF326" s="166"/>
      <c r="EG326" s="166"/>
      <c r="EH326" s="166"/>
      <c r="EI326" s="166"/>
      <c r="EJ326" s="166"/>
      <c r="EK326" s="166"/>
      <c r="EL326" s="166"/>
      <c r="EM326" s="166"/>
      <c r="EN326" s="166"/>
      <c r="EO326" s="166"/>
      <c r="EP326" s="166"/>
      <c r="EQ326" s="166"/>
      <c r="ER326" s="166"/>
      <c r="ES326" s="166"/>
      <c r="ET326" s="166"/>
      <c r="EU326" s="166"/>
      <c r="EV326" s="166"/>
      <c r="EW326" s="166"/>
      <c r="EX326" s="166"/>
    </row>
    <row r="327" spans="8:154" x14ac:dyDescent="0.25"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262"/>
      <c r="AA327" s="166"/>
      <c r="AB327" s="166"/>
      <c r="AC327" s="166"/>
      <c r="AD327" s="166"/>
      <c r="AE327" s="166"/>
      <c r="AF327" s="166"/>
      <c r="AG327" s="166"/>
      <c r="AH327" s="166"/>
      <c r="AI327" s="166"/>
      <c r="AJ327" s="166"/>
      <c r="AK327" s="166"/>
      <c r="AL327" s="166"/>
      <c r="AM327" s="166"/>
      <c r="AN327" s="166"/>
      <c r="AO327" s="166"/>
      <c r="AP327" s="166"/>
      <c r="AQ327" s="166"/>
      <c r="AR327" s="166"/>
      <c r="AS327" s="166"/>
      <c r="AT327" s="166"/>
      <c r="AU327" s="166"/>
      <c r="AV327" s="166"/>
      <c r="AW327" s="166"/>
      <c r="AX327" s="166"/>
      <c r="AY327" s="166"/>
      <c r="AZ327" s="166"/>
      <c r="BA327" s="166"/>
      <c r="BB327" s="166"/>
      <c r="BC327" s="166"/>
      <c r="BD327" s="166"/>
      <c r="BE327" s="166"/>
      <c r="BF327" s="166"/>
      <c r="BG327" s="166"/>
      <c r="BH327" s="166"/>
      <c r="BI327" s="166"/>
      <c r="BJ327" s="166"/>
      <c r="BK327" s="166"/>
      <c r="BL327" s="166"/>
      <c r="BM327" s="166"/>
      <c r="BN327" s="166"/>
      <c r="BO327" s="166"/>
      <c r="BP327" s="166"/>
      <c r="BQ327" s="166"/>
      <c r="BR327" s="166"/>
      <c r="BS327" s="166"/>
      <c r="BT327" s="166"/>
      <c r="BU327" s="166"/>
      <c r="BV327" s="166"/>
      <c r="BW327" s="166"/>
      <c r="BX327" s="262"/>
      <c r="BY327" s="166"/>
      <c r="BZ327" s="166"/>
      <c r="CA327" s="166"/>
      <c r="CB327" s="166"/>
      <c r="CC327" s="166"/>
      <c r="CD327" s="166"/>
      <c r="CE327" s="166"/>
      <c r="CF327" s="166"/>
      <c r="CG327" s="166"/>
      <c r="CH327" s="166"/>
      <c r="CI327" s="166"/>
      <c r="CJ327" s="166"/>
      <c r="CK327" s="166"/>
      <c r="CL327" s="166"/>
      <c r="CM327" s="166"/>
      <c r="CN327" s="166"/>
      <c r="CO327" s="166"/>
      <c r="CP327" s="166"/>
      <c r="CQ327" s="166"/>
      <c r="CR327" s="166"/>
      <c r="CS327" s="166"/>
      <c r="CT327" s="166"/>
      <c r="CU327" s="166"/>
      <c r="CV327" s="166"/>
      <c r="CW327" s="166"/>
      <c r="CX327" s="166"/>
      <c r="CY327" s="166"/>
      <c r="CZ327" s="166"/>
      <c r="DA327" s="166"/>
      <c r="DB327" s="166"/>
      <c r="DC327" s="166"/>
      <c r="DD327" s="166"/>
      <c r="DE327" s="166"/>
      <c r="DF327" s="262"/>
      <c r="DG327" s="166"/>
      <c r="DH327" s="166"/>
      <c r="DI327" s="166"/>
      <c r="DJ327" s="166"/>
      <c r="DK327" s="166"/>
      <c r="DL327" s="166"/>
      <c r="DM327" s="166"/>
      <c r="DN327" s="166"/>
      <c r="DO327" s="166"/>
      <c r="DP327" s="166"/>
      <c r="DQ327" s="166"/>
      <c r="DR327" s="166"/>
      <c r="DS327" s="166"/>
      <c r="DT327" s="166"/>
      <c r="DU327" s="166"/>
      <c r="DV327" s="166"/>
      <c r="DW327" s="166"/>
      <c r="DX327" s="166"/>
      <c r="DY327" s="166"/>
      <c r="DZ327" s="166"/>
      <c r="EA327" s="166"/>
      <c r="EB327" s="166"/>
      <c r="EC327" s="166"/>
      <c r="ED327" s="166"/>
      <c r="EE327" s="166"/>
      <c r="EF327" s="166"/>
      <c r="EG327" s="166"/>
      <c r="EH327" s="166"/>
      <c r="EI327" s="166"/>
      <c r="EJ327" s="166"/>
      <c r="EK327" s="166"/>
      <c r="EL327" s="166"/>
      <c r="EM327" s="166"/>
      <c r="EN327" s="166"/>
      <c r="EO327" s="166"/>
      <c r="EP327" s="166"/>
      <c r="EQ327" s="166"/>
      <c r="ER327" s="166"/>
      <c r="ES327" s="166"/>
      <c r="ET327" s="166"/>
      <c r="EU327" s="166"/>
      <c r="EV327" s="166"/>
      <c r="EW327" s="166"/>
      <c r="EX327" s="166"/>
    </row>
    <row r="328" spans="8:154" x14ac:dyDescent="0.25"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262"/>
      <c r="AA328" s="166"/>
      <c r="AB328" s="166"/>
      <c r="AC328" s="166"/>
      <c r="AD328" s="166"/>
      <c r="AE328" s="166"/>
      <c r="AF328" s="166"/>
      <c r="AG328" s="166"/>
      <c r="AH328" s="166"/>
      <c r="AI328" s="166"/>
      <c r="AJ328" s="166"/>
      <c r="AK328" s="166"/>
      <c r="AL328" s="166"/>
      <c r="AM328" s="166"/>
      <c r="AN328" s="166"/>
      <c r="AO328" s="166"/>
      <c r="AP328" s="166"/>
      <c r="AQ328" s="166"/>
      <c r="AR328" s="166"/>
      <c r="AS328" s="166"/>
      <c r="AT328" s="166"/>
      <c r="AU328" s="166"/>
      <c r="AV328" s="166"/>
      <c r="AW328" s="166"/>
      <c r="AX328" s="166"/>
      <c r="AY328" s="166"/>
      <c r="AZ328" s="166"/>
      <c r="BA328" s="166"/>
      <c r="BB328" s="166"/>
      <c r="BC328" s="166"/>
      <c r="BD328" s="166"/>
      <c r="BE328" s="166"/>
      <c r="BF328" s="166"/>
      <c r="BG328" s="166"/>
      <c r="BH328" s="166"/>
      <c r="BI328" s="166"/>
      <c r="BJ328" s="166"/>
      <c r="BK328" s="166"/>
      <c r="BL328" s="166"/>
      <c r="BM328" s="166"/>
      <c r="BN328" s="166"/>
      <c r="BO328" s="166"/>
      <c r="BP328" s="166"/>
      <c r="BQ328" s="166"/>
      <c r="BR328" s="166"/>
      <c r="BS328" s="166"/>
      <c r="BT328" s="166"/>
      <c r="BU328" s="166"/>
      <c r="BV328" s="166"/>
      <c r="BW328" s="166"/>
      <c r="BX328" s="262"/>
      <c r="BY328" s="166"/>
      <c r="BZ328" s="166"/>
      <c r="CA328" s="166"/>
      <c r="CB328" s="166"/>
      <c r="CC328" s="166"/>
      <c r="CD328" s="166"/>
      <c r="CE328" s="166"/>
      <c r="CF328" s="166"/>
      <c r="CG328" s="166"/>
      <c r="CH328" s="166"/>
      <c r="CI328" s="166"/>
      <c r="CJ328" s="166"/>
      <c r="CK328" s="166"/>
      <c r="CL328" s="166"/>
      <c r="CM328" s="166"/>
      <c r="CN328" s="166"/>
      <c r="CO328" s="166"/>
      <c r="CP328" s="166"/>
      <c r="CQ328" s="166"/>
      <c r="CR328" s="166"/>
      <c r="CS328" s="166"/>
      <c r="CT328" s="166"/>
      <c r="CU328" s="166"/>
      <c r="CV328" s="166"/>
      <c r="CW328" s="166"/>
      <c r="CX328" s="166"/>
      <c r="CY328" s="166"/>
      <c r="CZ328" s="166"/>
      <c r="DA328" s="166"/>
      <c r="DB328" s="166"/>
      <c r="DC328" s="166"/>
      <c r="DD328" s="166"/>
      <c r="DE328" s="166"/>
      <c r="DF328" s="262"/>
      <c r="DG328" s="166"/>
      <c r="DH328" s="166"/>
      <c r="DI328" s="166"/>
      <c r="DJ328" s="166"/>
      <c r="DK328" s="166"/>
      <c r="DL328" s="166"/>
      <c r="DM328" s="166"/>
      <c r="DN328" s="166"/>
      <c r="DO328" s="166"/>
      <c r="DP328" s="166"/>
      <c r="DQ328" s="166"/>
      <c r="DR328" s="166"/>
      <c r="DS328" s="166"/>
      <c r="DT328" s="166"/>
      <c r="DU328" s="166"/>
      <c r="DV328" s="166"/>
      <c r="DW328" s="166"/>
      <c r="DX328" s="166"/>
      <c r="DY328" s="166"/>
      <c r="DZ328" s="166"/>
      <c r="EA328" s="166"/>
      <c r="EB328" s="166"/>
      <c r="EC328" s="166"/>
      <c r="ED328" s="166"/>
      <c r="EE328" s="166"/>
      <c r="EF328" s="166"/>
      <c r="EG328" s="166"/>
      <c r="EH328" s="166"/>
      <c r="EI328" s="166"/>
      <c r="EJ328" s="166"/>
      <c r="EK328" s="166"/>
      <c r="EL328" s="166"/>
      <c r="EM328" s="166"/>
      <c r="EN328" s="166"/>
      <c r="EO328" s="166"/>
      <c r="EP328" s="166"/>
      <c r="EQ328" s="166"/>
      <c r="ER328" s="166"/>
      <c r="ES328" s="166"/>
      <c r="ET328" s="166"/>
      <c r="EU328" s="166"/>
      <c r="EV328" s="166"/>
      <c r="EW328" s="166"/>
      <c r="EX328" s="166"/>
    </row>
    <row r="329" spans="8:154" x14ac:dyDescent="0.25"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262"/>
      <c r="AA329" s="166"/>
      <c r="AB329" s="166"/>
      <c r="AC329" s="166"/>
      <c r="AD329" s="166"/>
      <c r="AE329" s="166"/>
      <c r="AF329" s="166"/>
      <c r="AG329" s="166"/>
      <c r="AH329" s="166"/>
      <c r="AI329" s="166"/>
      <c r="AJ329" s="166"/>
      <c r="AK329" s="166"/>
      <c r="AL329" s="166"/>
      <c r="AM329" s="166"/>
      <c r="AN329" s="166"/>
      <c r="AO329" s="166"/>
      <c r="AP329" s="166"/>
      <c r="AQ329" s="166"/>
      <c r="AR329" s="166"/>
      <c r="AS329" s="166"/>
      <c r="AT329" s="166"/>
      <c r="AU329" s="166"/>
      <c r="AV329" s="166"/>
      <c r="AW329" s="166"/>
      <c r="AX329" s="166"/>
      <c r="AY329" s="166"/>
      <c r="AZ329" s="166"/>
      <c r="BA329" s="166"/>
      <c r="BB329" s="166"/>
      <c r="BC329" s="166"/>
      <c r="BD329" s="166"/>
      <c r="BE329" s="166"/>
      <c r="BF329" s="166"/>
      <c r="BG329" s="166"/>
      <c r="BH329" s="166"/>
      <c r="BI329" s="166"/>
      <c r="BJ329" s="166"/>
      <c r="BK329" s="166"/>
      <c r="BL329" s="166"/>
      <c r="BM329" s="166"/>
      <c r="BN329" s="166"/>
      <c r="BO329" s="166"/>
      <c r="BP329" s="166"/>
      <c r="BQ329" s="166"/>
      <c r="BR329" s="166"/>
      <c r="BS329" s="166"/>
      <c r="BT329" s="166"/>
      <c r="BU329" s="166"/>
      <c r="BV329" s="166"/>
      <c r="BW329" s="166"/>
      <c r="BX329" s="262"/>
      <c r="BY329" s="166"/>
      <c r="BZ329" s="166"/>
      <c r="CA329" s="166"/>
      <c r="CB329" s="166"/>
      <c r="CC329" s="166"/>
      <c r="CD329" s="166"/>
      <c r="CE329" s="166"/>
      <c r="CF329" s="166"/>
      <c r="CG329" s="166"/>
      <c r="CH329" s="166"/>
      <c r="CI329" s="166"/>
      <c r="CJ329" s="166"/>
      <c r="CK329" s="166"/>
      <c r="CL329" s="166"/>
      <c r="CM329" s="166"/>
      <c r="CN329" s="166"/>
      <c r="CO329" s="166"/>
      <c r="CP329" s="166"/>
      <c r="CQ329" s="166"/>
      <c r="CR329" s="166"/>
      <c r="CS329" s="166"/>
      <c r="CT329" s="166"/>
      <c r="CU329" s="166"/>
      <c r="CV329" s="166"/>
      <c r="CW329" s="166"/>
      <c r="CX329" s="166"/>
      <c r="CY329" s="166"/>
      <c r="CZ329" s="166"/>
      <c r="DA329" s="166"/>
      <c r="DB329" s="166"/>
      <c r="DC329" s="166"/>
      <c r="DD329" s="166"/>
      <c r="DE329" s="166"/>
      <c r="DF329" s="262"/>
      <c r="DG329" s="166"/>
      <c r="DH329" s="166"/>
      <c r="DI329" s="166"/>
      <c r="DJ329" s="166"/>
      <c r="DK329" s="166"/>
      <c r="DL329" s="166"/>
      <c r="DM329" s="166"/>
      <c r="DN329" s="166"/>
      <c r="DO329" s="166"/>
      <c r="DP329" s="166"/>
      <c r="DQ329" s="166"/>
      <c r="DR329" s="166"/>
      <c r="DS329" s="166"/>
      <c r="DT329" s="166"/>
      <c r="DU329" s="166"/>
      <c r="DV329" s="166"/>
      <c r="DW329" s="166"/>
      <c r="DX329" s="166"/>
      <c r="DY329" s="166"/>
      <c r="DZ329" s="166"/>
      <c r="EA329" s="166"/>
      <c r="EB329" s="166"/>
      <c r="EC329" s="166"/>
      <c r="ED329" s="166"/>
      <c r="EE329" s="166"/>
      <c r="EF329" s="166"/>
      <c r="EG329" s="166"/>
      <c r="EH329" s="166"/>
      <c r="EI329" s="166"/>
      <c r="EJ329" s="166"/>
      <c r="EK329" s="166"/>
      <c r="EL329" s="166"/>
      <c r="EM329" s="166"/>
      <c r="EN329" s="166"/>
      <c r="EO329" s="166"/>
      <c r="EP329" s="166"/>
      <c r="EQ329" s="166"/>
      <c r="ER329" s="166"/>
      <c r="ES329" s="166"/>
      <c r="ET329" s="166"/>
      <c r="EU329" s="166"/>
      <c r="EV329" s="166"/>
      <c r="EW329" s="166"/>
      <c r="EX329" s="166"/>
    </row>
    <row r="330" spans="8:154" x14ac:dyDescent="0.25"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262"/>
      <c r="AA330" s="166"/>
      <c r="AB330" s="166"/>
      <c r="AC330" s="166"/>
      <c r="AD330" s="166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66"/>
      <c r="AV330" s="166"/>
      <c r="AW330" s="166"/>
      <c r="AX330" s="166"/>
      <c r="AY330" s="166"/>
      <c r="AZ330" s="166"/>
      <c r="BA330" s="166"/>
      <c r="BB330" s="166"/>
      <c r="BC330" s="166"/>
      <c r="BD330" s="166"/>
      <c r="BE330" s="166"/>
      <c r="BF330" s="166"/>
      <c r="BG330" s="166"/>
      <c r="BH330" s="166"/>
      <c r="BI330" s="166"/>
      <c r="BJ330" s="166"/>
      <c r="BK330" s="166"/>
      <c r="BL330" s="166"/>
      <c r="BM330" s="166"/>
      <c r="BN330" s="166"/>
      <c r="BO330" s="166"/>
      <c r="BP330" s="166"/>
      <c r="BQ330" s="166"/>
      <c r="BR330" s="166"/>
      <c r="BS330" s="166"/>
      <c r="BT330" s="166"/>
      <c r="BU330" s="166"/>
      <c r="BV330" s="166"/>
      <c r="BW330" s="166"/>
      <c r="BX330" s="262"/>
      <c r="BY330" s="166"/>
      <c r="BZ330" s="166"/>
      <c r="CA330" s="166"/>
      <c r="CB330" s="166"/>
      <c r="CC330" s="166"/>
      <c r="CD330" s="166"/>
      <c r="CE330" s="166"/>
      <c r="CF330" s="166"/>
      <c r="CG330" s="166"/>
      <c r="CH330" s="166"/>
      <c r="CI330" s="166"/>
      <c r="CJ330" s="166"/>
      <c r="CK330" s="166"/>
      <c r="CL330" s="166"/>
      <c r="CM330" s="166"/>
      <c r="CN330" s="166"/>
      <c r="CO330" s="166"/>
      <c r="CP330" s="166"/>
      <c r="CQ330" s="166"/>
      <c r="CR330" s="166"/>
      <c r="CS330" s="166"/>
      <c r="CT330" s="166"/>
      <c r="CU330" s="166"/>
      <c r="CV330" s="166"/>
      <c r="CW330" s="166"/>
      <c r="CX330" s="166"/>
      <c r="CY330" s="166"/>
      <c r="CZ330" s="166"/>
      <c r="DA330" s="166"/>
      <c r="DB330" s="166"/>
      <c r="DC330" s="166"/>
      <c r="DD330" s="166"/>
      <c r="DE330" s="166"/>
      <c r="DF330" s="262"/>
      <c r="DG330" s="166"/>
      <c r="DH330" s="166"/>
      <c r="DI330" s="166"/>
      <c r="DJ330" s="166"/>
      <c r="DK330" s="166"/>
      <c r="DL330" s="166"/>
      <c r="DM330" s="166"/>
      <c r="DN330" s="166"/>
      <c r="DO330" s="166"/>
      <c r="DP330" s="166"/>
      <c r="DQ330" s="166"/>
      <c r="DR330" s="166"/>
      <c r="DS330" s="166"/>
      <c r="DT330" s="166"/>
      <c r="DU330" s="166"/>
      <c r="DV330" s="166"/>
      <c r="DW330" s="166"/>
      <c r="DX330" s="166"/>
      <c r="DY330" s="166"/>
      <c r="DZ330" s="166"/>
      <c r="EA330" s="166"/>
      <c r="EB330" s="166"/>
      <c r="EC330" s="166"/>
      <c r="ED330" s="166"/>
      <c r="EE330" s="166"/>
      <c r="EF330" s="166"/>
      <c r="EG330" s="166"/>
      <c r="EH330" s="166"/>
      <c r="EI330" s="166"/>
      <c r="EJ330" s="166"/>
      <c r="EK330" s="166"/>
      <c r="EL330" s="166"/>
      <c r="EM330" s="166"/>
      <c r="EN330" s="166"/>
      <c r="EO330" s="166"/>
      <c r="EP330" s="166"/>
      <c r="EQ330" s="166"/>
      <c r="ER330" s="166"/>
      <c r="ES330" s="166"/>
      <c r="ET330" s="166"/>
      <c r="EU330" s="166"/>
      <c r="EV330" s="166"/>
      <c r="EW330" s="166"/>
      <c r="EX330" s="166"/>
    </row>
    <row r="331" spans="8:154" x14ac:dyDescent="0.25"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262"/>
      <c r="AA331" s="166"/>
      <c r="AB331" s="166"/>
      <c r="AC331" s="166"/>
      <c r="AD331" s="166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66"/>
      <c r="AV331" s="166"/>
      <c r="AW331" s="166"/>
      <c r="AX331" s="166"/>
      <c r="AY331" s="166"/>
      <c r="AZ331" s="166"/>
      <c r="BA331" s="166"/>
      <c r="BB331" s="166"/>
      <c r="BC331" s="166"/>
      <c r="BD331" s="166"/>
      <c r="BE331" s="166"/>
      <c r="BF331" s="166"/>
      <c r="BG331" s="166"/>
      <c r="BH331" s="166"/>
      <c r="BI331" s="166"/>
      <c r="BJ331" s="166"/>
      <c r="BK331" s="166"/>
      <c r="BL331" s="166"/>
      <c r="BM331" s="166"/>
      <c r="BN331" s="166"/>
      <c r="BO331" s="166"/>
      <c r="BP331" s="166"/>
      <c r="BQ331" s="166"/>
      <c r="BR331" s="166"/>
      <c r="BS331" s="166"/>
      <c r="BT331" s="166"/>
      <c r="BU331" s="166"/>
      <c r="BV331" s="166"/>
      <c r="BW331" s="166"/>
      <c r="BX331" s="262"/>
      <c r="BY331" s="166"/>
      <c r="BZ331" s="166"/>
      <c r="CA331" s="166"/>
      <c r="CB331" s="166"/>
      <c r="CC331" s="166"/>
      <c r="CD331" s="166"/>
      <c r="CE331" s="166"/>
      <c r="CF331" s="166"/>
      <c r="CG331" s="166"/>
      <c r="CH331" s="166"/>
      <c r="CI331" s="166"/>
      <c r="CJ331" s="166"/>
      <c r="CK331" s="166"/>
      <c r="CL331" s="166"/>
      <c r="CM331" s="166"/>
      <c r="CN331" s="166"/>
      <c r="CO331" s="166"/>
      <c r="CP331" s="166"/>
      <c r="CQ331" s="166"/>
      <c r="CR331" s="166"/>
      <c r="CS331" s="166"/>
      <c r="CT331" s="166"/>
      <c r="CU331" s="166"/>
      <c r="CV331" s="166"/>
      <c r="CW331" s="166"/>
      <c r="CX331" s="166"/>
      <c r="CY331" s="166"/>
      <c r="CZ331" s="166"/>
      <c r="DA331" s="166"/>
      <c r="DB331" s="166"/>
      <c r="DC331" s="166"/>
      <c r="DD331" s="166"/>
      <c r="DE331" s="166"/>
      <c r="DF331" s="262"/>
      <c r="DG331" s="166"/>
      <c r="DH331" s="166"/>
      <c r="DI331" s="166"/>
      <c r="DJ331" s="166"/>
      <c r="DK331" s="166"/>
      <c r="DL331" s="166"/>
      <c r="DM331" s="166"/>
      <c r="DN331" s="166"/>
      <c r="DO331" s="166"/>
      <c r="DP331" s="166"/>
      <c r="DQ331" s="166"/>
      <c r="DR331" s="166"/>
      <c r="DS331" s="166"/>
      <c r="DT331" s="166"/>
      <c r="DU331" s="166"/>
      <c r="DV331" s="166"/>
      <c r="DW331" s="166"/>
      <c r="DX331" s="166"/>
      <c r="DY331" s="166"/>
      <c r="DZ331" s="166"/>
      <c r="EA331" s="166"/>
      <c r="EB331" s="166"/>
      <c r="EC331" s="166"/>
      <c r="ED331" s="166"/>
      <c r="EE331" s="166"/>
      <c r="EF331" s="166"/>
      <c r="EG331" s="166"/>
      <c r="EH331" s="166"/>
      <c r="EI331" s="166"/>
      <c r="EJ331" s="166"/>
      <c r="EK331" s="166"/>
      <c r="EL331" s="166"/>
      <c r="EM331" s="166"/>
      <c r="EN331" s="166"/>
      <c r="EO331" s="166"/>
      <c r="EP331" s="166"/>
      <c r="EQ331" s="166"/>
      <c r="ER331" s="166"/>
      <c r="ES331" s="166"/>
      <c r="ET331" s="166"/>
      <c r="EU331" s="166"/>
      <c r="EV331" s="166"/>
      <c r="EW331" s="166"/>
      <c r="EX331" s="166"/>
    </row>
    <row r="332" spans="8:154" x14ac:dyDescent="0.25"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262"/>
      <c r="AA332" s="166"/>
      <c r="AB332" s="166"/>
      <c r="AC332" s="166"/>
      <c r="AD332" s="166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66"/>
      <c r="AV332" s="166"/>
      <c r="AW332" s="166"/>
      <c r="AX332" s="166"/>
      <c r="AY332" s="166"/>
      <c r="AZ332" s="166"/>
      <c r="BA332" s="166"/>
      <c r="BB332" s="166"/>
      <c r="BC332" s="166"/>
      <c r="BD332" s="166"/>
      <c r="BE332" s="166"/>
      <c r="BF332" s="166"/>
      <c r="BG332" s="166"/>
      <c r="BH332" s="166"/>
      <c r="BI332" s="166"/>
      <c r="BJ332" s="166"/>
      <c r="BK332" s="166"/>
      <c r="BL332" s="166"/>
      <c r="BM332" s="166"/>
      <c r="BN332" s="166"/>
      <c r="BO332" s="166"/>
      <c r="BP332" s="166"/>
      <c r="BQ332" s="166"/>
      <c r="BR332" s="166"/>
      <c r="BS332" s="166"/>
      <c r="BT332" s="166"/>
      <c r="BU332" s="166"/>
      <c r="BV332" s="166"/>
      <c r="BW332" s="166"/>
      <c r="BX332" s="262"/>
      <c r="BY332" s="166"/>
      <c r="BZ332" s="166"/>
      <c r="CA332" s="166"/>
      <c r="CB332" s="166"/>
      <c r="CC332" s="166"/>
      <c r="CD332" s="166"/>
      <c r="CE332" s="166"/>
      <c r="CF332" s="166"/>
      <c r="CG332" s="166"/>
      <c r="CH332" s="166"/>
      <c r="CI332" s="166"/>
      <c r="CJ332" s="166"/>
      <c r="CK332" s="166"/>
      <c r="CL332" s="166"/>
      <c r="CM332" s="166"/>
      <c r="CN332" s="166"/>
      <c r="CO332" s="166"/>
      <c r="CP332" s="166"/>
      <c r="CQ332" s="166"/>
      <c r="CR332" s="166"/>
      <c r="CS332" s="166"/>
      <c r="CT332" s="166"/>
      <c r="CU332" s="166"/>
      <c r="CV332" s="166"/>
      <c r="CW332" s="166"/>
      <c r="CX332" s="166"/>
      <c r="CY332" s="166"/>
      <c r="CZ332" s="166"/>
      <c r="DA332" s="166"/>
      <c r="DB332" s="166"/>
      <c r="DC332" s="166"/>
      <c r="DD332" s="166"/>
      <c r="DE332" s="166"/>
      <c r="DF332" s="262"/>
      <c r="DG332" s="166"/>
      <c r="DH332" s="166"/>
      <c r="DI332" s="166"/>
      <c r="DJ332" s="166"/>
      <c r="DK332" s="166"/>
      <c r="DL332" s="166"/>
      <c r="DM332" s="166"/>
      <c r="DN332" s="166"/>
      <c r="DO332" s="166"/>
      <c r="DP332" s="166"/>
      <c r="DQ332" s="166"/>
      <c r="DR332" s="166"/>
      <c r="DS332" s="166"/>
      <c r="DT332" s="166"/>
      <c r="DU332" s="166"/>
      <c r="DV332" s="166"/>
      <c r="DW332" s="166"/>
      <c r="DX332" s="166"/>
      <c r="DY332" s="166"/>
      <c r="DZ332" s="166"/>
      <c r="EA332" s="166"/>
      <c r="EB332" s="166"/>
      <c r="EC332" s="166"/>
      <c r="ED332" s="166"/>
      <c r="EE332" s="166"/>
      <c r="EF332" s="166"/>
      <c r="EG332" s="166"/>
      <c r="EH332" s="166"/>
      <c r="EI332" s="166"/>
      <c r="EJ332" s="166"/>
      <c r="EK332" s="166"/>
      <c r="EL332" s="166"/>
      <c r="EM332" s="166"/>
      <c r="EN332" s="166"/>
      <c r="EO332" s="166"/>
      <c r="EP332" s="166"/>
      <c r="EQ332" s="166"/>
      <c r="ER332" s="166"/>
      <c r="ES332" s="166"/>
      <c r="ET332" s="166"/>
      <c r="EU332" s="166"/>
      <c r="EV332" s="166"/>
      <c r="EW332" s="166"/>
      <c r="EX332" s="166"/>
    </row>
    <row r="333" spans="8:154" x14ac:dyDescent="0.25"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262"/>
      <c r="AA333" s="166"/>
      <c r="AB333" s="166"/>
      <c r="AC333" s="166"/>
      <c r="AD333" s="166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66"/>
      <c r="AV333" s="166"/>
      <c r="AW333" s="166"/>
      <c r="AX333" s="166"/>
      <c r="AY333" s="166"/>
      <c r="AZ333" s="166"/>
      <c r="BA333" s="166"/>
      <c r="BB333" s="166"/>
      <c r="BC333" s="166"/>
      <c r="BD333" s="166"/>
      <c r="BE333" s="166"/>
      <c r="BF333" s="166"/>
      <c r="BG333" s="166"/>
      <c r="BH333" s="166"/>
      <c r="BI333" s="166"/>
      <c r="BJ333" s="166"/>
      <c r="BK333" s="166"/>
      <c r="BL333" s="166"/>
      <c r="BM333" s="166"/>
      <c r="BN333" s="166"/>
      <c r="BO333" s="166"/>
      <c r="BP333" s="166"/>
      <c r="BQ333" s="166"/>
      <c r="BR333" s="166"/>
      <c r="BS333" s="166"/>
      <c r="BT333" s="166"/>
      <c r="BU333" s="166"/>
      <c r="BV333" s="166"/>
      <c r="BW333" s="166"/>
      <c r="BX333" s="262"/>
      <c r="BY333" s="166"/>
      <c r="BZ333" s="166"/>
      <c r="CA333" s="166"/>
      <c r="CB333" s="166"/>
      <c r="CC333" s="166"/>
      <c r="CD333" s="166"/>
      <c r="CE333" s="166"/>
      <c r="CF333" s="166"/>
      <c r="CG333" s="166"/>
      <c r="CH333" s="166"/>
      <c r="CI333" s="166"/>
      <c r="CJ333" s="166"/>
      <c r="CK333" s="166"/>
      <c r="CL333" s="166"/>
      <c r="CM333" s="166"/>
      <c r="CN333" s="166"/>
      <c r="CO333" s="166"/>
      <c r="CP333" s="166"/>
      <c r="CQ333" s="166"/>
      <c r="CR333" s="166"/>
      <c r="CS333" s="166"/>
      <c r="CT333" s="166"/>
      <c r="CU333" s="166"/>
      <c r="CV333" s="166"/>
      <c r="CW333" s="166"/>
      <c r="CX333" s="166"/>
      <c r="CY333" s="166"/>
      <c r="CZ333" s="166"/>
      <c r="DA333" s="166"/>
      <c r="DB333" s="166"/>
      <c r="DC333" s="166"/>
      <c r="DD333" s="166"/>
      <c r="DE333" s="166"/>
      <c r="DF333" s="262"/>
      <c r="DG333" s="166"/>
      <c r="DH333" s="166"/>
      <c r="DI333" s="166"/>
      <c r="DJ333" s="166"/>
      <c r="DK333" s="166"/>
      <c r="DL333" s="166"/>
      <c r="DM333" s="166"/>
      <c r="DN333" s="166"/>
      <c r="DO333" s="166"/>
      <c r="DP333" s="166"/>
      <c r="DQ333" s="166"/>
      <c r="DR333" s="166"/>
      <c r="DS333" s="166"/>
      <c r="DT333" s="166"/>
      <c r="DU333" s="166"/>
      <c r="DV333" s="166"/>
      <c r="DW333" s="166"/>
      <c r="DX333" s="166"/>
      <c r="DY333" s="166"/>
      <c r="DZ333" s="166"/>
      <c r="EA333" s="166"/>
      <c r="EB333" s="166"/>
      <c r="EC333" s="166"/>
      <c r="ED333" s="166"/>
      <c r="EE333" s="166"/>
      <c r="EF333" s="166"/>
      <c r="EG333" s="166"/>
      <c r="EH333" s="166"/>
      <c r="EI333" s="166"/>
      <c r="EJ333" s="166"/>
      <c r="EK333" s="166"/>
      <c r="EL333" s="166"/>
      <c r="EM333" s="166"/>
      <c r="EN333" s="166"/>
      <c r="EO333" s="166"/>
      <c r="EP333" s="166"/>
      <c r="EQ333" s="166"/>
      <c r="ER333" s="166"/>
      <c r="ES333" s="166"/>
      <c r="ET333" s="166"/>
      <c r="EU333" s="166"/>
      <c r="EV333" s="166"/>
      <c r="EW333" s="166"/>
      <c r="EX333" s="166"/>
    </row>
    <row r="334" spans="8:154" x14ac:dyDescent="0.25"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262"/>
      <c r="AA334" s="166"/>
      <c r="AB334" s="166"/>
      <c r="AC334" s="166"/>
      <c r="AD334" s="166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66"/>
      <c r="AV334" s="166"/>
      <c r="AW334" s="166"/>
      <c r="AX334" s="166"/>
      <c r="AY334" s="166"/>
      <c r="AZ334" s="166"/>
      <c r="BA334" s="166"/>
      <c r="BB334" s="166"/>
      <c r="BC334" s="166"/>
      <c r="BD334" s="166"/>
      <c r="BE334" s="166"/>
      <c r="BF334" s="166"/>
      <c r="BG334" s="166"/>
      <c r="BH334" s="166"/>
      <c r="BI334" s="166"/>
      <c r="BJ334" s="166"/>
      <c r="BK334" s="166"/>
      <c r="BL334" s="166"/>
      <c r="BM334" s="166"/>
      <c r="BN334" s="166"/>
      <c r="BO334" s="166"/>
      <c r="BP334" s="166"/>
      <c r="BQ334" s="166"/>
      <c r="BR334" s="166"/>
      <c r="BS334" s="166"/>
      <c r="BT334" s="166"/>
      <c r="BU334" s="166"/>
      <c r="BV334" s="166"/>
      <c r="BW334" s="166"/>
      <c r="BX334" s="262"/>
      <c r="BY334" s="166"/>
      <c r="BZ334" s="166"/>
      <c r="CA334" s="166"/>
      <c r="CB334" s="166"/>
      <c r="CC334" s="166"/>
      <c r="CD334" s="166"/>
      <c r="CE334" s="166"/>
      <c r="CF334" s="166"/>
      <c r="CG334" s="166"/>
      <c r="CH334" s="166"/>
      <c r="CI334" s="166"/>
      <c r="CJ334" s="166"/>
      <c r="CK334" s="166"/>
      <c r="CL334" s="166"/>
      <c r="CM334" s="166"/>
      <c r="CN334" s="166"/>
      <c r="CO334" s="166"/>
      <c r="CP334" s="166"/>
      <c r="CQ334" s="166"/>
      <c r="CR334" s="166"/>
      <c r="CS334" s="166"/>
      <c r="CT334" s="166"/>
      <c r="CU334" s="166"/>
      <c r="CV334" s="166"/>
      <c r="CW334" s="166"/>
      <c r="CX334" s="166"/>
      <c r="CY334" s="166"/>
      <c r="CZ334" s="166"/>
      <c r="DA334" s="166"/>
      <c r="DB334" s="166"/>
      <c r="DC334" s="166"/>
      <c r="DD334" s="166"/>
      <c r="DE334" s="166"/>
      <c r="DF334" s="262"/>
      <c r="DG334" s="166"/>
      <c r="DH334" s="166"/>
      <c r="DI334" s="166"/>
      <c r="DJ334" s="166"/>
      <c r="DK334" s="166"/>
      <c r="DL334" s="166"/>
      <c r="DM334" s="166"/>
      <c r="DN334" s="166"/>
      <c r="DO334" s="166"/>
      <c r="DP334" s="166"/>
      <c r="DQ334" s="166"/>
      <c r="DR334" s="166"/>
      <c r="DS334" s="166"/>
      <c r="DT334" s="166"/>
      <c r="DU334" s="166"/>
      <c r="DV334" s="166"/>
      <c r="DW334" s="166"/>
      <c r="DX334" s="166"/>
      <c r="DY334" s="166"/>
      <c r="DZ334" s="166"/>
      <c r="EA334" s="166"/>
      <c r="EB334" s="166"/>
      <c r="EC334" s="166"/>
      <c r="ED334" s="166"/>
      <c r="EE334" s="166"/>
      <c r="EF334" s="166"/>
      <c r="EG334" s="166"/>
      <c r="EH334" s="166"/>
      <c r="EI334" s="166"/>
      <c r="EJ334" s="166"/>
      <c r="EK334" s="166"/>
      <c r="EL334" s="166"/>
      <c r="EM334" s="166"/>
      <c r="EN334" s="166"/>
      <c r="EO334" s="166"/>
      <c r="EP334" s="166"/>
      <c r="EQ334" s="166"/>
      <c r="ER334" s="166"/>
      <c r="ES334" s="166"/>
      <c r="ET334" s="166"/>
      <c r="EU334" s="166"/>
      <c r="EV334" s="166"/>
      <c r="EW334" s="166"/>
      <c r="EX334" s="166"/>
    </row>
    <row r="335" spans="8:154" x14ac:dyDescent="0.25"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262"/>
      <c r="AA335" s="166"/>
      <c r="AB335" s="166"/>
      <c r="AC335" s="166"/>
      <c r="AD335" s="166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66"/>
      <c r="AV335" s="166"/>
      <c r="AW335" s="166"/>
      <c r="AX335" s="166"/>
      <c r="AY335" s="166"/>
      <c r="AZ335" s="166"/>
      <c r="BA335" s="166"/>
      <c r="BB335" s="166"/>
      <c r="BC335" s="166"/>
      <c r="BD335" s="166"/>
      <c r="BE335" s="166"/>
      <c r="BF335" s="166"/>
      <c r="BG335" s="166"/>
      <c r="BH335" s="166"/>
      <c r="BI335" s="166"/>
      <c r="BJ335" s="166"/>
      <c r="BK335" s="166"/>
      <c r="BL335" s="166"/>
      <c r="BM335" s="166"/>
      <c r="BN335" s="166"/>
      <c r="BO335" s="166"/>
      <c r="BP335" s="166"/>
      <c r="BQ335" s="166"/>
      <c r="BR335" s="166"/>
      <c r="BS335" s="166"/>
      <c r="BT335" s="166"/>
      <c r="BU335" s="166"/>
      <c r="BV335" s="166"/>
      <c r="BW335" s="166"/>
      <c r="BX335" s="262"/>
      <c r="BY335" s="166"/>
      <c r="BZ335" s="166"/>
      <c r="CA335" s="166"/>
      <c r="CB335" s="166"/>
      <c r="CC335" s="166"/>
      <c r="CD335" s="166"/>
      <c r="CE335" s="166"/>
      <c r="CF335" s="166"/>
      <c r="CG335" s="166"/>
      <c r="CH335" s="166"/>
      <c r="CI335" s="166"/>
      <c r="CJ335" s="166"/>
      <c r="CK335" s="166"/>
      <c r="CL335" s="166"/>
      <c r="CM335" s="166"/>
      <c r="CN335" s="166"/>
      <c r="CO335" s="166"/>
      <c r="CP335" s="166"/>
      <c r="CQ335" s="166"/>
      <c r="CR335" s="166"/>
      <c r="CS335" s="166"/>
      <c r="CT335" s="166"/>
      <c r="CU335" s="166"/>
      <c r="CV335" s="166"/>
      <c r="CW335" s="166"/>
      <c r="CX335" s="166"/>
      <c r="CY335" s="166"/>
      <c r="CZ335" s="166"/>
      <c r="DA335" s="166"/>
      <c r="DB335" s="166"/>
      <c r="DC335" s="166"/>
      <c r="DD335" s="166"/>
      <c r="DE335" s="166"/>
      <c r="DF335" s="262"/>
      <c r="DG335" s="166"/>
      <c r="DH335" s="166"/>
      <c r="DI335" s="166"/>
      <c r="DJ335" s="166"/>
      <c r="DK335" s="166"/>
      <c r="DL335" s="166"/>
      <c r="DM335" s="166"/>
      <c r="DN335" s="166"/>
      <c r="DO335" s="166"/>
      <c r="DP335" s="166"/>
      <c r="DQ335" s="166"/>
      <c r="DR335" s="166"/>
      <c r="DS335" s="166"/>
      <c r="DT335" s="166"/>
      <c r="DU335" s="166"/>
      <c r="DV335" s="166"/>
      <c r="DW335" s="166"/>
      <c r="DX335" s="166"/>
      <c r="DY335" s="166"/>
      <c r="DZ335" s="166"/>
      <c r="EA335" s="166"/>
      <c r="EB335" s="166"/>
      <c r="EC335" s="166"/>
      <c r="ED335" s="166"/>
      <c r="EE335" s="166"/>
      <c r="EF335" s="166"/>
      <c r="EG335" s="166"/>
      <c r="EH335" s="166"/>
      <c r="EI335" s="166"/>
      <c r="EJ335" s="166"/>
      <c r="EK335" s="166"/>
      <c r="EL335" s="166"/>
      <c r="EM335" s="166"/>
      <c r="EN335" s="166"/>
      <c r="EO335" s="166"/>
      <c r="EP335" s="166"/>
      <c r="EQ335" s="166"/>
      <c r="ER335" s="166"/>
      <c r="ES335" s="166"/>
      <c r="ET335" s="166"/>
      <c r="EU335" s="166"/>
      <c r="EV335" s="166"/>
      <c r="EW335" s="166"/>
      <c r="EX335" s="166"/>
    </row>
    <row r="336" spans="8:154" x14ac:dyDescent="0.25"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262"/>
      <c r="AA336" s="166"/>
      <c r="AB336" s="166"/>
      <c r="AC336" s="166"/>
      <c r="AD336" s="166"/>
      <c r="AE336" s="166"/>
      <c r="AF336" s="166"/>
      <c r="AG336" s="166"/>
      <c r="AH336" s="166"/>
      <c r="AI336" s="166"/>
      <c r="AJ336" s="166"/>
      <c r="AK336" s="166"/>
      <c r="AL336" s="166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  <c r="AW336" s="166"/>
      <c r="AX336" s="166"/>
      <c r="AY336" s="166"/>
      <c r="AZ336" s="166"/>
      <c r="BA336" s="166"/>
      <c r="BB336" s="166"/>
      <c r="BC336" s="166"/>
      <c r="BD336" s="166"/>
      <c r="BE336" s="166"/>
      <c r="BF336" s="166"/>
      <c r="BG336" s="166"/>
      <c r="BH336" s="166"/>
      <c r="BI336" s="166"/>
      <c r="BJ336" s="166"/>
      <c r="BK336" s="166"/>
      <c r="BL336" s="166"/>
      <c r="BM336" s="166"/>
      <c r="BN336" s="166"/>
      <c r="BO336" s="166"/>
      <c r="BP336" s="166"/>
      <c r="BQ336" s="166"/>
      <c r="BR336" s="166"/>
      <c r="BS336" s="166"/>
      <c r="BT336" s="166"/>
      <c r="BU336" s="166"/>
      <c r="BV336" s="166"/>
      <c r="BW336" s="166"/>
      <c r="BX336" s="262"/>
      <c r="BY336" s="166"/>
      <c r="BZ336" s="166"/>
      <c r="CA336" s="166"/>
      <c r="CB336" s="166"/>
      <c r="CC336" s="166"/>
      <c r="CD336" s="166"/>
      <c r="CE336" s="166"/>
      <c r="CF336" s="166"/>
      <c r="CG336" s="166"/>
      <c r="CH336" s="166"/>
      <c r="CI336" s="166"/>
      <c r="CJ336" s="166"/>
      <c r="CK336" s="166"/>
      <c r="CL336" s="166"/>
      <c r="CM336" s="166"/>
      <c r="CN336" s="166"/>
      <c r="CO336" s="166"/>
      <c r="CP336" s="166"/>
      <c r="CQ336" s="166"/>
      <c r="CR336" s="166"/>
      <c r="CS336" s="166"/>
      <c r="CT336" s="166"/>
      <c r="CU336" s="166"/>
      <c r="CV336" s="166"/>
      <c r="CW336" s="166"/>
      <c r="CX336" s="166"/>
      <c r="CY336" s="166"/>
      <c r="CZ336" s="166"/>
      <c r="DA336" s="166"/>
      <c r="DB336" s="166"/>
      <c r="DC336" s="166"/>
      <c r="DD336" s="166"/>
      <c r="DE336" s="166"/>
      <c r="DF336" s="262"/>
      <c r="DG336" s="166"/>
      <c r="DH336" s="166"/>
      <c r="DI336" s="166"/>
      <c r="DJ336" s="166"/>
      <c r="DK336" s="166"/>
      <c r="DL336" s="166"/>
      <c r="DM336" s="166"/>
      <c r="DN336" s="166"/>
      <c r="DO336" s="166"/>
      <c r="DP336" s="166"/>
      <c r="DQ336" s="166"/>
      <c r="DR336" s="166"/>
      <c r="DS336" s="166"/>
      <c r="DT336" s="166"/>
      <c r="DU336" s="166"/>
      <c r="DV336" s="166"/>
      <c r="DW336" s="166"/>
      <c r="DX336" s="166"/>
      <c r="DY336" s="166"/>
      <c r="DZ336" s="166"/>
      <c r="EA336" s="166"/>
      <c r="EB336" s="166"/>
      <c r="EC336" s="166"/>
      <c r="ED336" s="166"/>
      <c r="EE336" s="166"/>
      <c r="EF336" s="166"/>
      <c r="EG336" s="166"/>
      <c r="EH336" s="166"/>
      <c r="EI336" s="166"/>
      <c r="EJ336" s="166"/>
      <c r="EK336" s="166"/>
      <c r="EL336" s="166"/>
      <c r="EM336" s="166"/>
      <c r="EN336" s="166"/>
      <c r="EO336" s="166"/>
      <c r="EP336" s="166"/>
      <c r="EQ336" s="166"/>
      <c r="ER336" s="166"/>
      <c r="ES336" s="166"/>
      <c r="ET336" s="166"/>
      <c r="EU336" s="166"/>
      <c r="EV336" s="166"/>
      <c r="EW336" s="166"/>
      <c r="EX336" s="166"/>
    </row>
    <row r="337" spans="10:154" x14ac:dyDescent="0.25"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262"/>
      <c r="AA337" s="166"/>
      <c r="AB337" s="166"/>
      <c r="AC337" s="166"/>
      <c r="AD337" s="166"/>
      <c r="AE337" s="166"/>
      <c r="AF337" s="166"/>
      <c r="AG337" s="166"/>
      <c r="AH337" s="166"/>
      <c r="AI337" s="166"/>
      <c r="AJ337" s="166"/>
      <c r="AK337" s="166"/>
      <c r="AL337" s="166"/>
      <c r="AM337" s="166"/>
      <c r="AN337" s="166"/>
      <c r="AO337" s="166"/>
      <c r="AP337" s="166"/>
      <c r="AQ337" s="166"/>
      <c r="AR337" s="166"/>
      <c r="AS337" s="166"/>
      <c r="AT337" s="166"/>
      <c r="AU337" s="166"/>
      <c r="AV337" s="166"/>
      <c r="AW337" s="166"/>
      <c r="AX337" s="166"/>
      <c r="AY337" s="166"/>
      <c r="AZ337" s="166"/>
      <c r="BA337" s="166"/>
      <c r="BB337" s="166"/>
      <c r="BC337" s="166"/>
      <c r="BD337" s="166"/>
      <c r="BE337" s="166"/>
      <c r="BF337" s="166"/>
      <c r="BG337" s="166"/>
      <c r="BH337" s="166"/>
      <c r="BI337" s="166"/>
      <c r="BJ337" s="166"/>
      <c r="BK337" s="166"/>
      <c r="BL337" s="166"/>
      <c r="BM337" s="166"/>
      <c r="BN337" s="166"/>
      <c r="BO337" s="166"/>
      <c r="BP337" s="166"/>
      <c r="BQ337" s="166"/>
      <c r="BR337" s="166"/>
      <c r="BS337" s="166"/>
      <c r="BT337" s="166"/>
      <c r="BU337" s="166"/>
      <c r="BV337" s="166"/>
      <c r="BW337" s="166"/>
      <c r="BX337" s="262"/>
      <c r="BY337" s="166"/>
      <c r="BZ337" s="166"/>
      <c r="CA337" s="166"/>
      <c r="CB337" s="166"/>
      <c r="CC337" s="166"/>
      <c r="CD337" s="166"/>
      <c r="CE337" s="166"/>
      <c r="CF337" s="166"/>
      <c r="CG337" s="166"/>
      <c r="CH337" s="166"/>
      <c r="CI337" s="166"/>
      <c r="CJ337" s="166"/>
      <c r="CK337" s="166"/>
      <c r="CL337" s="166"/>
      <c r="CM337" s="166"/>
      <c r="CN337" s="166"/>
      <c r="CO337" s="166"/>
      <c r="CP337" s="166"/>
      <c r="CQ337" s="166"/>
      <c r="CR337" s="166"/>
      <c r="CS337" s="166"/>
      <c r="CT337" s="166"/>
      <c r="CU337" s="166"/>
      <c r="CV337" s="166"/>
      <c r="CW337" s="166"/>
      <c r="CX337" s="166"/>
      <c r="CY337" s="166"/>
      <c r="CZ337" s="166"/>
      <c r="DA337" s="166"/>
      <c r="DB337" s="166"/>
      <c r="DC337" s="166"/>
      <c r="DD337" s="166"/>
      <c r="DE337" s="166"/>
      <c r="DF337" s="262"/>
      <c r="DG337" s="166"/>
      <c r="DH337" s="166"/>
      <c r="DI337" s="166"/>
      <c r="DJ337" s="166"/>
      <c r="DK337" s="166"/>
      <c r="DL337" s="166"/>
      <c r="DM337" s="166"/>
      <c r="DN337" s="166"/>
      <c r="DO337" s="166"/>
      <c r="DP337" s="166"/>
      <c r="DQ337" s="166"/>
      <c r="DR337" s="166"/>
      <c r="DS337" s="166"/>
      <c r="DT337" s="166"/>
      <c r="DU337" s="166"/>
      <c r="DV337" s="166"/>
      <c r="DW337" s="166"/>
      <c r="DX337" s="166"/>
      <c r="DY337" s="166"/>
      <c r="DZ337" s="166"/>
      <c r="EA337" s="166"/>
      <c r="EB337" s="166"/>
      <c r="EC337" s="166"/>
      <c r="ED337" s="166"/>
      <c r="EE337" s="166"/>
      <c r="EF337" s="166"/>
      <c r="EG337" s="166"/>
      <c r="EH337" s="166"/>
      <c r="EI337" s="166"/>
      <c r="EJ337" s="166"/>
      <c r="EK337" s="166"/>
      <c r="EL337" s="166"/>
      <c r="EM337" s="166"/>
      <c r="EN337" s="166"/>
      <c r="EO337" s="166"/>
      <c r="EP337" s="166"/>
      <c r="EQ337" s="166"/>
      <c r="ER337" s="166"/>
      <c r="ES337" s="166"/>
      <c r="ET337" s="166"/>
      <c r="EU337" s="166"/>
      <c r="EV337" s="166"/>
      <c r="EW337" s="166"/>
      <c r="EX337" s="166"/>
    </row>
    <row r="338" spans="10:154" x14ac:dyDescent="0.25"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262"/>
      <c r="AA338" s="166"/>
      <c r="AB338" s="166"/>
      <c r="AC338" s="166"/>
      <c r="AD338" s="166"/>
      <c r="AE338" s="166"/>
      <c r="AF338" s="166"/>
      <c r="AG338" s="166"/>
      <c r="AH338" s="166"/>
      <c r="AI338" s="166"/>
      <c r="AJ338" s="166"/>
      <c r="AK338" s="166"/>
      <c r="AL338" s="166"/>
      <c r="AM338" s="166"/>
      <c r="AN338" s="166"/>
      <c r="AO338" s="166"/>
      <c r="AP338" s="166"/>
      <c r="AQ338" s="166"/>
      <c r="AR338" s="166"/>
      <c r="AS338" s="166"/>
      <c r="AT338" s="166"/>
      <c r="AU338" s="166"/>
      <c r="AV338" s="166"/>
      <c r="AW338" s="166"/>
      <c r="AX338" s="166"/>
      <c r="AY338" s="166"/>
      <c r="AZ338" s="166"/>
      <c r="BA338" s="166"/>
      <c r="BB338" s="166"/>
      <c r="BC338" s="166"/>
      <c r="BD338" s="166"/>
      <c r="BE338" s="166"/>
      <c r="BF338" s="166"/>
      <c r="BG338" s="166"/>
      <c r="BH338" s="166"/>
      <c r="BI338" s="166"/>
      <c r="BJ338" s="166"/>
      <c r="BK338" s="166"/>
      <c r="BL338" s="166"/>
      <c r="BM338" s="166"/>
      <c r="BN338" s="166"/>
      <c r="BO338" s="166"/>
      <c r="BP338" s="166"/>
      <c r="BQ338" s="166"/>
      <c r="BR338" s="166"/>
      <c r="BS338" s="166"/>
      <c r="BT338" s="166"/>
      <c r="BU338" s="166"/>
      <c r="BV338" s="166"/>
      <c r="BW338" s="166"/>
      <c r="BX338" s="262"/>
      <c r="BY338" s="166"/>
      <c r="BZ338" s="166"/>
      <c r="CA338" s="166"/>
      <c r="CB338" s="166"/>
      <c r="CC338" s="166"/>
      <c r="CD338" s="166"/>
      <c r="CE338" s="166"/>
      <c r="CF338" s="166"/>
      <c r="CG338" s="166"/>
      <c r="CH338" s="166"/>
      <c r="CI338" s="166"/>
      <c r="CJ338" s="166"/>
      <c r="CK338" s="166"/>
      <c r="CL338" s="166"/>
      <c r="CM338" s="166"/>
      <c r="CN338" s="166"/>
      <c r="CO338" s="166"/>
      <c r="CP338" s="166"/>
      <c r="CQ338" s="166"/>
      <c r="CR338" s="166"/>
      <c r="CS338" s="166"/>
      <c r="CT338" s="166"/>
      <c r="CU338" s="166"/>
      <c r="CV338" s="166"/>
      <c r="CW338" s="166"/>
      <c r="CX338" s="166"/>
      <c r="CY338" s="166"/>
      <c r="CZ338" s="166"/>
      <c r="DA338" s="166"/>
      <c r="DB338" s="166"/>
      <c r="DC338" s="166"/>
      <c r="DD338" s="166"/>
      <c r="DE338" s="166"/>
      <c r="DF338" s="262"/>
      <c r="DG338" s="166"/>
      <c r="DH338" s="166"/>
      <c r="DI338" s="166"/>
      <c r="DJ338" s="166"/>
      <c r="DK338" s="166"/>
      <c r="DL338" s="166"/>
      <c r="DM338" s="166"/>
      <c r="DN338" s="166"/>
      <c r="DO338" s="166"/>
      <c r="DP338" s="166"/>
      <c r="DQ338" s="166"/>
      <c r="DR338" s="166"/>
      <c r="DS338" s="166"/>
      <c r="DT338" s="166"/>
      <c r="DU338" s="166"/>
      <c r="DV338" s="166"/>
      <c r="DW338" s="166"/>
      <c r="DX338" s="166"/>
      <c r="DY338" s="166"/>
      <c r="DZ338" s="166"/>
      <c r="EA338" s="166"/>
      <c r="EB338" s="166"/>
      <c r="EC338" s="166"/>
      <c r="ED338" s="166"/>
      <c r="EE338" s="166"/>
      <c r="EF338" s="166"/>
      <c r="EG338" s="166"/>
      <c r="EH338" s="166"/>
      <c r="EI338" s="166"/>
      <c r="EJ338" s="166"/>
      <c r="EK338" s="166"/>
      <c r="EL338" s="166"/>
      <c r="EM338" s="166"/>
      <c r="EN338" s="166"/>
      <c r="EO338" s="166"/>
      <c r="EP338" s="166"/>
      <c r="EQ338" s="166"/>
      <c r="ER338" s="166"/>
      <c r="ES338" s="166"/>
      <c r="ET338" s="166"/>
      <c r="EU338" s="166"/>
      <c r="EV338" s="166"/>
      <c r="EW338" s="166"/>
      <c r="EX338" s="166"/>
    </row>
    <row r="339" spans="10:154" x14ac:dyDescent="0.25"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262"/>
      <c r="AA339" s="166"/>
      <c r="AB339" s="166"/>
      <c r="AC339" s="166"/>
      <c r="AD339" s="166"/>
      <c r="AE339" s="166"/>
      <c r="AF339" s="166"/>
      <c r="AG339" s="166"/>
      <c r="AH339" s="166"/>
      <c r="AI339" s="166"/>
      <c r="AJ339" s="166"/>
      <c r="AK339" s="166"/>
      <c r="AL339" s="166"/>
      <c r="AM339" s="166"/>
      <c r="AN339" s="166"/>
      <c r="AO339" s="166"/>
      <c r="AP339" s="166"/>
      <c r="AQ339" s="166"/>
      <c r="AR339" s="166"/>
      <c r="AS339" s="166"/>
      <c r="AT339" s="166"/>
      <c r="AU339" s="166"/>
      <c r="AV339" s="166"/>
      <c r="AW339" s="166"/>
      <c r="AX339" s="166"/>
      <c r="AY339" s="166"/>
      <c r="AZ339" s="166"/>
      <c r="BA339" s="166"/>
      <c r="BB339" s="166"/>
      <c r="BC339" s="166"/>
      <c r="BD339" s="166"/>
      <c r="BE339" s="166"/>
      <c r="BF339" s="166"/>
      <c r="BG339" s="166"/>
      <c r="BH339" s="166"/>
      <c r="BI339" s="166"/>
      <c r="BJ339" s="166"/>
      <c r="BK339" s="166"/>
      <c r="BL339" s="166"/>
      <c r="BM339" s="166"/>
      <c r="BN339" s="166"/>
      <c r="BO339" s="166"/>
      <c r="BP339" s="166"/>
      <c r="BQ339" s="166"/>
      <c r="BR339" s="166"/>
      <c r="BS339" s="166"/>
      <c r="BT339" s="166"/>
      <c r="BU339" s="166"/>
      <c r="BV339" s="166"/>
      <c r="BW339" s="166"/>
      <c r="BX339" s="262"/>
      <c r="BY339" s="166"/>
      <c r="BZ339" s="166"/>
      <c r="CA339" s="166"/>
      <c r="CB339" s="166"/>
      <c r="CC339" s="166"/>
      <c r="CD339" s="166"/>
      <c r="CE339" s="166"/>
      <c r="CF339" s="166"/>
      <c r="CG339" s="166"/>
      <c r="CH339" s="166"/>
      <c r="CI339" s="166"/>
      <c r="CJ339" s="166"/>
      <c r="CK339" s="166"/>
      <c r="CL339" s="166"/>
      <c r="CM339" s="166"/>
      <c r="CN339" s="166"/>
      <c r="CO339" s="166"/>
      <c r="CP339" s="166"/>
      <c r="CQ339" s="166"/>
      <c r="CR339" s="166"/>
      <c r="CS339" s="166"/>
      <c r="CT339" s="166"/>
      <c r="CU339" s="166"/>
      <c r="CV339" s="166"/>
      <c r="CW339" s="166"/>
      <c r="CX339" s="166"/>
      <c r="CY339" s="166"/>
      <c r="CZ339" s="166"/>
      <c r="DA339" s="166"/>
      <c r="DB339" s="166"/>
      <c r="DC339" s="166"/>
      <c r="DD339" s="166"/>
      <c r="DE339" s="166"/>
      <c r="DF339" s="262"/>
      <c r="DG339" s="166"/>
      <c r="DH339" s="166"/>
      <c r="DI339" s="166"/>
      <c r="DJ339" s="166"/>
      <c r="DK339" s="166"/>
      <c r="DL339" s="166"/>
      <c r="DM339" s="166"/>
      <c r="DN339" s="166"/>
      <c r="DO339" s="166"/>
      <c r="DP339" s="166"/>
      <c r="DQ339" s="166"/>
      <c r="DR339" s="166"/>
      <c r="DS339" s="166"/>
      <c r="DT339" s="166"/>
      <c r="DU339" s="166"/>
      <c r="DV339" s="166"/>
      <c r="DW339" s="166"/>
      <c r="DX339" s="166"/>
      <c r="DY339" s="166"/>
      <c r="DZ339" s="166"/>
      <c r="EA339" s="166"/>
      <c r="EB339" s="166"/>
      <c r="EC339" s="166"/>
      <c r="ED339" s="166"/>
      <c r="EE339" s="166"/>
      <c r="EF339" s="166"/>
      <c r="EG339" s="166"/>
      <c r="EH339" s="166"/>
      <c r="EI339" s="166"/>
      <c r="EJ339" s="166"/>
      <c r="EK339" s="166"/>
      <c r="EL339" s="166"/>
      <c r="EM339" s="166"/>
      <c r="EN339" s="166"/>
      <c r="EO339" s="166"/>
      <c r="EP339" s="166"/>
      <c r="EQ339" s="166"/>
      <c r="ER339" s="166"/>
      <c r="ES339" s="166"/>
      <c r="ET339" s="166"/>
      <c r="EU339" s="166"/>
      <c r="EV339" s="166"/>
      <c r="EW339" s="166"/>
      <c r="EX339" s="166"/>
    </row>
    <row r="340" spans="10:154" x14ac:dyDescent="0.25"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262"/>
      <c r="AA340" s="166"/>
      <c r="AB340" s="166"/>
      <c r="AC340" s="166"/>
      <c r="AD340" s="166"/>
      <c r="AE340" s="166"/>
      <c r="AF340" s="166"/>
      <c r="AG340" s="166"/>
      <c r="AH340" s="166"/>
      <c r="AI340" s="166"/>
      <c r="AJ340" s="166"/>
      <c r="AK340" s="166"/>
      <c r="AL340" s="166"/>
      <c r="AM340" s="166"/>
      <c r="AN340" s="166"/>
      <c r="AO340" s="166"/>
      <c r="AP340" s="166"/>
      <c r="AQ340" s="166"/>
      <c r="AR340" s="166"/>
      <c r="AS340" s="166"/>
      <c r="AT340" s="166"/>
      <c r="AU340" s="166"/>
      <c r="AV340" s="166"/>
      <c r="AW340" s="166"/>
      <c r="AX340" s="166"/>
      <c r="AY340" s="166"/>
      <c r="AZ340" s="166"/>
      <c r="BA340" s="166"/>
      <c r="BB340" s="166"/>
      <c r="BC340" s="166"/>
      <c r="BD340" s="166"/>
      <c r="BE340" s="166"/>
      <c r="BF340" s="166"/>
      <c r="BG340" s="166"/>
      <c r="BH340" s="166"/>
      <c r="BI340" s="166"/>
      <c r="BJ340" s="166"/>
      <c r="BK340" s="166"/>
      <c r="BL340" s="166"/>
      <c r="BM340" s="166"/>
      <c r="BN340" s="166"/>
      <c r="BO340" s="166"/>
      <c r="BP340" s="166"/>
      <c r="BQ340" s="166"/>
      <c r="BR340" s="166"/>
      <c r="BS340" s="166"/>
      <c r="BT340" s="166"/>
      <c r="BU340" s="166"/>
      <c r="BV340" s="166"/>
      <c r="BW340" s="166"/>
      <c r="BX340" s="262"/>
      <c r="BY340" s="166"/>
      <c r="BZ340" s="166"/>
      <c r="CA340" s="166"/>
      <c r="CB340" s="166"/>
      <c r="CC340" s="166"/>
      <c r="CD340" s="166"/>
      <c r="CE340" s="166"/>
      <c r="CF340" s="166"/>
      <c r="CG340" s="166"/>
      <c r="CH340" s="166"/>
      <c r="CI340" s="166"/>
      <c r="CJ340" s="166"/>
      <c r="CK340" s="166"/>
      <c r="CL340" s="166"/>
      <c r="CM340" s="166"/>
      <c r="CN340" s="166"/>
      <c r="CO340" s="166"/>
      <c r="CP340" s="166"/>
      <c r="CQ340" s="166"/>
      <c r="CR340" s="166"/>
      <c r="CS340" s="166"/>
      <c r="CT340" s="166"/>
      <c r="CU340" s="166"/>
      <c r="CV340" s="166"/>
      <c r="CW340" s="166"/>
      <c r="CX340" s="166"/>
      <c r="CY340" s="166"/>
      <c r="CZ340" s="166"/>
      <c r="DA340" s="166"/>
      <c r="DB340" s="166"/>
      <c r="DC340" s="166"/>
      <c r="DD340" s="166"/>
      <c r="DE340" s="166"/>
      <c r="DF340" s="262"/>
      <c r="DG340" s="166"/>
      <c r="DH340" s="166"/>
      <c r="DI340" s="166"/>
      <c r="DJ340" s="166"/>
      <c r="DK340" s="166"/>
      <c r="DL340" s="166"/>
      <c r="DM340" s="166"/>
      <c r="DN340" s="166"/>
      <c r="DO340" s="166"/>
      <c r="DP340" s="166"/>
      <c r="DQ340" s="166"/>
      <c r="DR340" s="166"/>
      <c r="DS340" s="166"/>
      <c r="DT340" s="166"/>
      <c r="DU340" s="166"/>
      <c r="DV340" s="166"/>
      <c r="DW340" s="166"/>
      <c r="DX340" s="166"/>
      <c r="DY340" s="166"/>
      <c r="DZ340" s="166"/>
      <c r="EA340" s="166"/>
      <c r="EB340" s="166"/>
      <c r="EC340" s="166"/>
      <c r="ED340" s="166"/>
      <c r="EE340" s="166"/>
      <c r="EF340" s="166"/>
      <c r="EG340" s="166"/>
      <c r="EH340" s="166"/>
      <c r="EI340" s="166"/>
      <c r="EJ340" s="166"/>
      <c r="EK340" s="166"/>
      <c r="EL340" s="166"/>
      <c r="EM340" s="166"/>
      <c r="EN340" s="166"/>
      <c r="EO340" s="166"/>
      <c r="EP340" s="166"/>
      <c r="EQ340" s="166"/>
      <c r="ER340" s="166"/>
      <c r="ES340" s="166"/>
      <c r="ET340" s="166"/>
      <c r="EU340" s="166"/>
      <c r="EV340" s="166"/>
      <c r="EW340" s="166"/>
      <c r="EX340" s="166"/>
    </row>
    <row r="341" spans="10:154" x14ac:dyDescent="0.25"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262"/>
      <c r="AA341" s="166"/>
      <c r="AB341" s="166"/>
      <c r="AC341" s="166"/>
      <c r="AD341" s="166"/>
      <c r="AE341" s="166"/>
      <c r="AF341" s="166"/>
      <c r="AG341" s="166"/>
      <c r="AH341" s="166"/>
      <c r="AI341" s="166"/>
      <c r="AJ341" s="166"/>
      <c r="AK341" s="166"/>
      <c r="AL341" s="166"/>
      <c r="AM341" s="166"/>
      <c r="AN341" s="166"/>
      <c r="AO341" s="166"/>
      <c r="AP341" s="166"/>
      <c r="AQ341" s="166"/>
      <c r="AR341" s="166"/>
      <c r="AS341" s="166"/>
      <c r="AT341" s="166"/>
      <c r="AU341" s="166"/>
      <c r="AV341" s="166"/>
      <c r="AW341" s="166"/>
      <c r="AX341" s="166"/>
      <c r="AY341" s="166"/>
      <c r="AZ341" s="166"/>
      <c r="BA341" s="166"/>
      <c r="BB341" s="166"/>
      <c r="BC341" s="166"/>
      <c r="BD341" s="166"/>
      <c r="BE341" s="166"/>
      <c r="BF341" s="166"/>
      <c r="BG341" s="166"/>
      <c r="BH341" s="166"/>
      <c r="BI341" s="166"/>
      <c r="BJ341" s="166"/>
      <c r="BK341" s="166"/>
      <c r="BL341" s="166"/>
      <c r="BM341" s="166"/>
      <c r="BN341" s="166"/>
      <c r="BO341" s="166"/>
      <c r="BP341" s="166"/>
      <c r="BQ341" s="166"/>
      <c r="BR341" s="166"/>
      <c r="BS341" s="166"/>
      <c r="BT341" s="166"/>
      <c r="BU341" s="166"/>
      <c r="BV341" s="166"/>
      <c r="BW341" s="166"/>
      <c r="BX341" s="262"/>
      <c r="BY341" s="166"/>
      <c r="BZ341" s="166"/>
      <c r="CA341" s="166"/>
      <c r="CB341" s="166"/>
      <c r="CC341" s="166"/>
      <c r="CD341" s="166"/>
      <c r="CE341" s="166"/>
      <c r="CF341" s="166"/>
      <c r="CG341" s="166"/>
      <c r="CH341" s="166"/>
      <c r="CI341" s="166"/>
      <c r="CJ341" s="166"/>
      <c r="CK341" s="166"/>
      <c r="CL341" s="166"/>
      <c r="CM341" s="166"/>
      <c r="CN341" s="166"/>
      <c r="CO341" s="166"/>
      <c r="CP341" s="166"/>
      <c r="CQ341" s="166"/>
      <c r="CR341" s="166"/>
      <c r="CS341" s="166"/>
      <c r="CT341" s="166"/>
      <c r="CU341" s="166"/>
      <c r="CV341" s="166"/>
      <c r="CW341" s="166"/>
      <c r="CX341" s="166"/>
      <c r="CY341" s="166"/>
      <c r="CZ341" s="166"/>
      <c r="DA341" s="166"/>
      <c r="DB341" s="166"/>
      <c r="DC341" s="166"/>
      <c r="DD341" s="166"/>
      <c r="DE341" s="166"/>
      <c r="DF341" s="262"/>
      <c r="DG341" s="166"/>
      <c r="DH341" s="166"/>
      <c r="DI341" s="166"/>
      <c r="DJ341" s="166"/>
      <c r="DK341" s="166"/>
      <c r="DL341" s="166"/>
      <c r="DM341" s="166"/>
      <c r="DN341" s="166"/>
      <c r="DO341" s="166"/>
      <c r="DP341" s="166"/>
      <c r="DQ341" s="166"/>
      <c r="DR341" s="166"/>
      <c r="DS341" s="166"/>
      <c r="DT341" s="166"/>
      <c r="DU341" s="166"/>
      <c r="DV341" s="166"/>
      <c r="DW341" s="166"/>
      <c r="DX341" s="166"/>
      <c r="DY341" s="166"/>
      <c r="DZ341" s="166"/>
      <c r="EA341" s="166"/>
      <c r="EB341" s="166"/>
      <c r="EC341" s="166"/>
      <c r="ED341" s="166"/>
      <c r="EE341" s="166"/>
      <c r="EF341" s="166"/>
      <c r="EG341" s="166"/>
      <c r="EH341" s="166"/>
      <c r="EI341" s="166"/>
      <c r="EJ341" s="166"/>
      <c r="EK341" s="166"/>
      <c r="EL341" s="166"/>
      <c r="EM341" s="166"/>
      <c r="EN341" s="166"/>
      <c r="EO341" s="166"/>
      <c r="EP341" s="166"/>
      <c r="EQ341" s="166"/>
      <c r="ER341" s="166"/>
      <c r="ES341" s="166"/>
      <c r="ET341" s="166"/>
      <c r="EU341" s="166"/>
      <c r="EV341" s="166"/>
      <c r="EW341" s="166"/>
      <c r="EX341" s="166"/>
    </row>
    <row r="342" spans="10:154" x14ac:dyDescent="0.25"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262"/>
      <c r="AA342" s="166"/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166"/>
      <c r="AZ342" s="166"/>
      <c r="BA342" s="166"/>
      <c r="BB342" s="166"/>
      <c r="BC342" s="166"/>
      <c r="BD342" s="166"/>
      <c r="BE342" s="166"/>
      <c r="BF342" s="166"/>
      <c r="BG342" s="166"/>
      <c r="BH342" s="166"/>
      <c r="BI342" s="166"/>
      <c r="BJ342" s="166"/>
      <c r="BK342" s="166"/>
      <c r="BL342" s="166"/>
      <c r="BM342" s="166"/>
      <c r="BN342" s="166"/>
      <c r="BO342" s="166"/>
      <c r="BP342" s="166"/>
      <c r="BQ342" s="166"/>
      <c r="BR342" s="166"/>
      <c r="BS342" s="166"/>
      <c r="BT342" s="166"/>
      <c r="BU342" s="166"/>
      <c r="BV342" s="166"/>
      <c r="BW342" s="166"/>
      <c r="BX342" s="262"/>
      <c r="BY342" s="166"/>
      <c r="BZ342" s="166"/>
      <c r="CA342" s="166"/>
      <c r="CB342" s="166"/>
      <c r="CC342" s="166"/>
      <c r="CD342" s="166"/>
      <c r="CE342" s="166"/>
      <c r="CF342" s="166"/>
      <c r="CG342" s="166"/>
      <c r="CH342" s="166"/>
      <c r="CI342" s="166"/>
      <c r="CJ342" s="166"/>
      <c r="CK342" s="166"/>
      <c r="CL342" s="166"/>
      <c r="CM342" s="166"/>
      <c r="CN342" s="166"/>
      <c r="CO342" s="166"/>
      <c r="CP342" s="166"/>
      <c r="CQ342" s="166"/>
      <c r="CR342" s="166"/>
      <c r="CS342" s="166"/>
      <c r="CT342" s="166"/>
      <c r="CU342" s="166"/>
      <c r="CV342" s="166"/>
      <c r="CW342" s="166"/>
      <c r="CX342" s="166"/>
      <c r="CY342" s="166"/>
      <c r="CZ342" s="166"/>
      <c r="DA342" s="166"/>
      <c r="DB342" s="166"/>
      <c r="DC342" s="166"/>
      <c r="DD342" s="166"/>
      <c r="DE342" s="166"/>
      <c r="DF342" s="262"/>
      <c r="DG342" s="166"/>
      <c r="DH342" s="166"/>
      <c r="DI342" s="166"/>
      <c r="DJ342" s="166"/>
      <c r="DK342" s="166"/>
      <c r="DL342" s="166"/>
      <c r="DM342" s="166"/>
      <c r="DN342" s="166"/>
      <c r="DO342" s="166"/>
      <c r="DP342" s="166"/>
      <c r="DQ342" s="166"/>
      <c r="DR342" s="166"/>
      <c r="DS342" s="166"/>
      <c r="DT342" s="166"/>
      <c r="DU342" s="166"/>
      <c r="DV342" s="166"/>
      <c r="DW342" s="166"/>
      <c r="DX342" s="166"/>
      <c r="DY342" s="166"/>
      <c r="DZ342" s="166"/>
      <c r="EA342" s="166"/>
      <c r="EB342" s="166"/>
      <c r="EC342" s="166"/>
      <c r="ED342" s="166"/>
      <c r="EE342" s="166"/>
      <c r="EF342" s="166"/>
      <c r="EG342" s="166"/>
      <c r="EH342" s="166"/>
      <c r="EI342" s="166"/>
      <c r="EJ342" s="166"/>
      <c r="EK342" s="166"/>
      <c r="EL342" s="166"/>
      <c r="EM342" s="166"/>
      <c r="EN342" s="166"/>
      <c r="EO342" s="166"/>
      <c r="EP342" s="166"/>
      <c r="EQ342" s="166"/>
      <c r="ER342" s="166"/>
      <c r="ES342" s="166"/>
      <c r="ET342" s="166"/>
      <c r="EU342" s="166"/>
      <c r="EV342" s="166"/>
      <c r="EW342" s="166"/>
      <c r="EX342" s="166"/>
    </row>
    <row r="343" spans="10:154" x14ac:dyDescent="0.25"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262"/>
      <c r="AA343" s="166"/>
      <c r="AB343" s="166"/>
      <c r="AC343" s="166"/>
      <c r="AD343" s="166"/>
      <c r="AE343" s="166"/>
      <c r="AF343" s="166"/>
      <c r="AG343" s="166"/>
      <c r="AH343" s="166"/>
      <c r="AI343" s="166"/>
      <c r="AJ343" s="166"/>
      <c r="AK343" s="166"/>
      <c r="AL343" s="166"/>
      <c r="AM343" s="166"/>
      <c r="AN343" s="166"/>
      <c r="AO343" s="166"/>
      <c r="AP343" s="166"/>
      <c r="AQ343" s="166"/>
      <c r="AR343" s="166"/>
      <c r="AS343" s="166"/>
      <c r="AT343" s="166"/>
      <c r="AU343" s="166"/>
      <c r="AV343" s="166"/>
      <c r="AW343" s="166"/>
      <c r="AX343" s="166"/>
      <c r="AY343" s="166"/>
      <c r="AZ343" s="166"/>
      <c r="BA343" s="166"/>
      <c r="BB343" s="166"/>
      <c r="BC343" s="166"/>
      <c r="BD343" s="166"/>
      <c r="BE343" s="166"/>
      <c r="BF343" s="166"/>
      <c r="BG343" s="166"/>
      <c r="BH343" s="166"/>
      <c r="BI343" s="166"/>
      <c r="BJ343" s="166"/>
      <c r="BK343" s="166"/>
      <c r="BL343" s="166"/>
      <c r="BM343" s="166"/>
      <c r="BN343" s="166"/>
      <c r="BO343" s="166"/>
      <c r="BP343" s="166"/>
      <c r="BQ343" s="166"/>
      <c r="BR343" s="166"/>
      <c r="BS343" s="166"/>
      <c r="BT343" s="166"/>
      <c r="BU343" s="166"/>
      <c r="BV343" s="166"/>
      <c r="BW343" s="166"/>
      <c r="BX343" s="262"/>
      <c r="BY343" s="166"/>
      <c r="BZ343" s="166"/>
      <c r="CA343" s="166"/>
      <c r="CB343" s="166"/>
      <c r="CC343" s="166"/>
      <c r="CD343" s="166"/>
      <c r="CE343" s="166"/>
      <c r="CF343" s="166"/>
      <c r="CG343" s="166"/>
      <c r="CH343" s="166"/>
      <c r="CI343" s="166"/>
      <c r="CJ343" s="166"/>
      <c r="CK343" s="166"/>
      <c r="CL343" s="166"/>
      <c r="CM343" s="166"/>
      <c r="CN343" s="166"/>
      <c r="CO343" s="166"/>
      <c r="CP343" s="166"/>
      <c r="CQ343" s="166"/>
      <c r="CR343" s="166"/>
      <c r="CS343" s="166"/>
      <c r="CT343" s="166"/>
      <c r="CU343" s="166"/>
      <c r="CV343" s="166"/>
      <c r="CW343" s="166"/>
      <c r="CX343" s="166"/>
      <c r="CY343" s="166"/>
      <c r="CZ343" s="166"/>
      <c r="DA343" s="166"/>
      <c r="DB343" s="166"/>
      <c r="DC343" s="166"/>
      <c r="DD343" s="166"/>
      <c r="DE343" s="166"/>
      <c r="DF343" s="262"/>
      <c r="DG343" s="166"/>
      <c r="DH343" s="166"/>
      <c r="DI343" s="166"/>
      <c r="DJ343" s="166"/>
      <c r="DK343" s="166"/>
      <c r="DL343" s="166"/>
      <c r="DM343" s="166"/>
      <c r="DN343" s="166"/>
      <c r="DO343" s="166"/>
      <c r="DP343" s="166"/>
      <c r="DQ343" s="166"/>
      <c r="DR343" s="166"/>
      <c r="DS343" s="166"/>
      <c r="DT343" s="166"/>
      <c r="DU343" s="166"/>
      <c r="DV343" s="166"/>
      <c r="DW343" s="166"/>
      <c r="DX343" s="166"/>
      <c r="DY343" s="166"/>
      <c r="DZ343" s="166"/>
      <c r="EA343" s="166"/>
      <c r="EB343" s="166"/>
      <c r="EC343" s="166"/>
      <c r="ED343" s="166"/>
      <c r="EE343" s="166"/>
      <c r="EF343" s="166"/>
      <c r="EG343" s="166"/>
      <c r="EH343" s="166"/>
      <c r="EI343" s="166"/>
      <c r="EJ343" s="166"/>
      <c r="EK343" s="166"/>
      <c r="EL343" s="166"/>
      <c r="EM343" s="166"/>
      <c r="EN343" s="166"/>
      <c r="EO343" s="166"/>
      <c r="EP343" s="166"/>
      <c r="EQ343" s="166"/>
      <c r="ER343" s="166"/>
      <c r="ES343" s="166"/>
      <c r="ET343" s="166"/>
      <c r="EU343" s="166"/>
      <c r="EV343" s="166"/>
      <c r="EW343" s="166"/>
      <c r="EX343" s="166"/>
    </row>
    <row r="344" spans="10:154" x14ac:dyDescent="0.25"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262"/>
      <c r="AA344" s="166"/>
      <c r="AB344" s="166"/>
      <c r="AC344" s="166"/>
      <c r="AD344" s="166"/>
      <c r="AE344" s="166"/>
      <c r="AF344" s="166"/>
      <c r="AG344" s="166"/>
      <c r="AH344" s="166"/>
      <c r="AI344" s="166"/>
      <c r="AJ344" s="166"/>
      <c r="AK344" s="166"/>
      <c r="AL344" s="166"/>
      <c r="AM344" s="166"/>
      <c r="AN344" s="166"/>
      <c r="AO344" s="166"/>
      <c r="AP344" s="166"/>
      <c r="AQ344" s="166"/>
      <c r="AR344" s="166"/>
      <c r="AS344" s="166"/>
      <c r="AT344" s="166"/>
      <c r="AU344" s="166"/>
      <c r="AV344" s="166"/>
      <c r="AW344" s="166"/>
      <c r="AX344" s="166"/>
      <c r="AY344" s="166"/>
      <c r="AZ344" s="166"/>
      <c r="BA344" s="166"/>
      <c r="BB344" s="166"/>
      <c r="BC344" s="166"/>
      <c r="BD344" s="166"/>
      <c r="BE344" s="166"/>
      <c r="BF344" s="166"/>
      <c r="BG344" s="166"/>
      <c r="BH344" s="166"/>
      <c r="BI344" s="166"/>
      <c r="BJ344" s="166"/>
      <c r="BK344" s="166"/>
      <c r="BL344" s="166"/>
      <c r="BM344" s="166"/>
      <c r="BN344" s="166"/>
      <c r="BO344" s="166"/>
      <c r="BP344" s="166"/>
      <c r="BQ344" s="166"/>
      <c r="BR344" s="166"/>
      <c r="BS344" s="166"/>
      <c r="BT344" s="166"/>
      <c r="BU344" s="166"/>
      <c r="BV344" s="166"/>
      <c r="BW344" s="166"/>
      <c r="BX344" s="262"/>
      <c r="BY344" s="166"/>
      <c r="BZ344" s="166"/>
      <c r="CA344" s="166"/>
      <c r="CB344" s="166"/>
      <c r="CC344" s="166"/>
      <c r="CD344" s="166"/>
      <c r="CE344" s="166"/>
      <c r="CF344" s="166"/>
      <c r="CG344" s="166"/>
      <c r="CH344" s="166"/>
      <c r="CI344" s="166"/>
      <c r="CJ344" s="166"/>
      <c r="CK344" s="166"/>
      <c r="CL344" s="166"/>
      <c r="CM344" s="166"/>
      <c r="CN344" s="166"/>
      <c r="CO344" s="166"/>
      <c r="CP344" s="166"/>
      <c r="CQ344" s="166"/>
      <c r="CR344" s="166"/>
      <c r="CS344" s="166"/>
      <c r="CT344" s="166"/>
      <c r="CU344" s="166"/>
      <c r="CV344" s="166"/>
      <c r="CW344" s="166"/>
      <c r="CX344" s="166"/>
      <c r="CY344" s="166"/>
      <c r="CZ344" s="166"/>
      <c r="DA344" s="166"/>
      <c r="DB344" s="166"/>
      <c r="DC344" s="166"/>
      <c r="DD344" s="166"/>
      <c r="DE344" s="166"/>
      <c r="DF344" s="262"/>
      <c r="DG344" s="166"/>
      <c r="DH344" s="166"/>
      <c r="DI344" s="166"/>
      <c r="DJ344" s="166"/>
      <c r="DK344" s="166"/>
      <c r="DL344" s="166"/>
      <c r="DM344" s="166"/>
      <c r="DN344" s="166"/>
      <c r="DO344" s="166"/>
      <c r="DP344" s="166"/>
      <c r="DQ344" s="166"/>
      <c r="DR344" s="166"/>
      <c r="DS344" s="166"/>
      <c r="DT344" s="166"/>
      <c r="DU344" s="166"/>
      <c r="DV344" s="166"/>
      <c r="DW344" s="166"/>
      <c r="DX344" s="166"/>
      <c r="DY344" s="166"/>
      <c r="DZ344" s="166"/>
      <c r="EA344" s="166"/>
      <c r="EB344" s="166"/>
      <c r="EC344" s="166"/>
      <c r="ED344" s="166"/>
      <c r="EE344" s="166"/>
      <c r="EF344" s="166"/>
      <c r="EG344" s="166"/>
      <c r="EH344" s="166"/>
      <c r="EI344" s="166"/>
      <c r="EJ344" s="166"/>
      <c r="EK344" s="166"/>
      <c r="EL344" s="166"/>
      <c r="EM344" s="166"/>
      <c r="EN344" s="166"/>
      <c r="EO344" s="166"/>
      <c r="EP344" s="166"/>
      <c r="EQ344" s="166"/>
      <c r="ER344" s="166"/>
      <c r="ES344" s="166"/>
      <c r="ET344" s="166"/>
      <c r="EU344" s="166"/>
      <c r="EV344" s="166"/>
      <c r="EW344" s="166"/>
      <c r="EX344" s="166"/>
    </row>
    <row r="345" spans="10:154" x14ac:dyDescent="0.25"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262"/>
      <c r="AA345" s="166"/>
      <c r="AB345" s="166"/>
      <c r="AC345" s="166"/>
      <c r="AD345" s="166"/>
      <c r="AE345" s="166"/>
      <c r="AF345" s="166"/>
      <c r="AG345" s="166"/>
      <c r="AH345" s="166"/>
      <c r="AI345" s="166"/>
      <c r="AJ345" s="166"/>
      <c r="AK345" s="166"/>
      <c r="AL345" s="166"/>
      <c r="AM345" s="166"/>
      <c r="AN345" s="166"/>
      <c r="AO345" s="166"/>
      <c r="AP345" s="166"/>
      <c r="AQ345" s="166"/>
      <c r="AR345" s="166"/>
      <c r="AS345" s="166"/>
      <c r="AT345" s="166"/>
      <c r="AU345" s="166"/>
      <c r="AV345" s="166"/>
      <c r="AW345" s="166"/>
      <c r="AX345" s="166"/>
      <c r="AY345" s="166"/>
      <c r="AZ345" s="166"/>
      <c r="BA345" s="166"/>
      <c r="BB345" s="166"/>
      <c r="BC345" s="166"/>
      <c r="BD345" s="166"/>
      <c r="BE345" s="166"/>
      <c r="BF345" s="166"/>
      <c r="BG345" s="166"/>
      <c r="BH345" s="166"/>
      <c r="BI345" s="166"/>
      <c r="BJ345" s="166"/>
      <c r="BK345" s="166"/>
      <c r="BL345" s="166"/>
      <c r="BM345" s="166"/>
      <c r="BN345" s="166"/>
      <c r="BO345" s="166"/>
      <c r="BP345" s="166"/>
      <c r="BQ345" s="166"/>
      <c r="BR345" s="166"/>
      <c r="BS345" s="166"/>
      <c r="BT345" s="166"/>
      <c r="BU345" s="166"/>
      <c r="BV345" s="166"/>
      <c r="BW345" s="166"/>
      <c r="BX345" s="262"/>
      <c r="BY345" s="166"/>
      <c r="BZ345" s="166"/>
      <c r="CA345" s="166"/>
      <c r="CB345" s="166"/>
      <c r="CC345" s="166"/>
      <c r="CD345" s="166"/>
      <c r="CE345" s="166"/>
      <c r="CF345" s="166"/>
      <c r="CG345" s="166"/>
      <c r="CH345" s="166"/>
      <c r="CI345" s="166"/>
      <c r="CJ345" s="166"/>
      <c r="CK345" s="166"/>
      <c r="CL345" s="166"/>
      <c r="CM345" s="166"/>
      <c r="CN345" s="166"/>
      <c r="CO345" s="166"/>
      <c r="CP345" s="166"/>
      <c r="CQ345" s="166"/>
      <c r="CR345" s="166"/>
      <c r="CS345" s="166"/>
      <c r="CT345" s="166"/>
      <c r="CU345" s="166"/>
      <c r="CV345" s="166"/>
      <c r="CW345" s="166"/>
      <c r="CX345" s="166"/>
      <c r="CY345" s="166"/>
      <c r="CZ345" s="166"/>
      <c r="DA345" s="166"/>
      <c r="DB345" s="166"/>
      <c r="DC345" s="166"/>
      <c r="DD345" s="166"/>
      <c r="DE345" s="166"/>
      <c r="DF345" s="262"/>
      <c r="DG345" s="166"/>
      <c r="DH345" s="166"/>
      <c r="DI345" s="166"/>
      <c r="DJ345" s="166"/>
      <c r="DK345" s="166"/>
      <c r="DL345" s="166"/>
      <c r="DM345" s="166"/>
      <c r="DN345" s="166"/>
      <c r="DO345" s="166"/>
      <c r="DP345" s="166"/>
      <c r="DQ345" s="166"/>
      <c r="DR345" s="166"/>
      <c r="DS345" s="166"/>
      <c r="DT345" s="166"/>
      <c r="DU345" s="166"/>
      <c r="DV345" s="166"/>
      <c r="DW345" s="166"/>
      <c r="DX345" s="166"/>
      <c r="DY345" s="166"/>
      <c r="DZ345" s="166"/>
      <c r="EA345" s="166"/>
      <c r="EB345" s="166"/>
      <c r="EC345" s="166"/>
      <c r="ED345" s="166"/>
      <c r="EE345" s="166"/>
      <c r="EF345" s="166"/>
      <c r="EG345" s="166"/>
      <c r="EH345" s="166"/>
      <c r="EI345" s="166"/>
      <c r="EJ345" s="166"/>
      <c r="EK345" s="166"/>
      <c r="EL345" s="166"/>
      <c r="EM345" s="166"/>
      <c r="EN345" s="166"/>
      <c r="EO345" s="166"/>
      <c r="EP345" s="166"/>
      <c r="EQ345" s="166"/>
      <c r="ER345" s="166"/>
      <c r="ES345" s="166"/>
      <c r="ET345" s="166"/>
      <c r="EU345" s="166"/>
      <c r="EV345" s="166"/>
      <c r="EW345" s="166"/>
      <c r="EX345" s="166"/>
    </row>
    <row r="346" spans="10:154" x14ac:dyDescent="0.25"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262"/>
      <c r="AA346" s="166"/>
      <c r="AB346" s="166"/>
      <c r="AC346" s="166"/>
      <c r="AD346" s="166"/>
      <c r="AE346" s="166"/>
      <c r="AF346" s="166"/>
      <c r="AG346" s="166"/>
      <c r="AH346" s="166"/>
      <c r="AI346" s="166"/>
      <c r="AJ346" s="166"/>
      <c r="AK346" s="166"/>
      <c r="AL346" s="166"/>
      <c r="AM346" s="166"/>
      <c r="AN346" s="166"/>
      <c r="AO346" s="166"/>
      <c r="AP346" s="166"/>
      <c r="AQ346" s="166"/>
      <c r="AR346" s="166"/>
      <c r="AS346" s="166"/>
      <c r="AT346" s="166"/>
      <c r="AU346" s="166"/>
      <c r="AV346" s="166"/>
      <c r="AW346" s="166"/>
      <c r="AX346" s="166"/>
      <c r="AY346" s="166"/>
      <c r="AZ346" s="166"/>
      <c r="BA346" s="166"/>
      <c r="BB346" s="166"/>
      <c r="BC346" s="166"/>
      <c r="BD346" s="166"/>
      <c r="BE346" s="166"/>
      <c r="BF346" s="166"/>
      <c r="BG346" s="166"/>
      <c r="BH346" s="166"/>
      <c r="BI346" s="166"/>
      <c r="BJ346" s="166"/>
      <c r="BK346" s="166"/>
      <c r="BL346" s="166"/>
      <c r="BM346" s="166"/>
      <c r="BN346" s="166"/>
      <c r="BO346" s="166"/>
      <c r="BP346" s="166"/>
      <c r="BQ346" s="166"/>
      <c r="BR346" s="166"/>
      <c r="BS346" s="166"/>
      <c r="BT346" s="166"/>
      <c r="BU346" s="166"/>
      <c r="BV346" s="166"/>
      <c r="BW346" s="166"/>
      <c r="BX346" s="262"/>
      <c r="BY346" s="166"/>
      <c r="BZ346" s="166"/>
      <c r="CA346" s="166"/>
      <c r="CB346" s="166"/>
      <c r="CC346" s="166"/>
      <c r="CD346" s="166"/>
      <c r="CE346" s="166"/>
      <c r="CF346" s="166"/>
      <c r="CG346" s="166"/>
      <c r="CH346" s="166"/>
      <c r="CI346" s="166"/>
      <c r="CJ346" s="166"/>
      <c r="CK346" s="166"/>
      <c r="CL346" s="166"/>
      <c r="CM346" s="166"/>
      <c r="CN346" s="166"/>
      <c r="CO346" s="166"/>
      <c r="CP346" s="166"/>
      <c r="CQ346" s="166"/>
      <c r="CR346" s="166"/>
      <c r="CS346" s="166"/>
      <c r="CT346" s="166"/>
      <c r="CU346" s="166"/>
      <c r="CV346" s="166"/>
      <c r="CW346" s="166"/>
      <c r="CX346" s="166"/>
      <c r="CY346" s="166"/>
      <c r="CZ346" s="166"/>
      <c r="DA346" s="166"/>
      <c r="DB346" s="166"/>
      <c r="DC346" s="166"/>
      <c r="DD346" s="166"/>
      <c r="DE346" s="166"/>
      <c r="DF346" s="262"/>
      <c r="DG346" s="166"/>
      <c r="DH346" s="166"/>
      <c r="DI346" s="166"/>
      <c r="DJ346" s="166"/>
      <c r="DK346" s="166"/>
      <c r="DL346" s="166"/>
      <c r="DM346" s="166"/>
      <c r="DN346" s="166"/>
      <c r="DO346" s="166"/>
      <c r="DP346" s="166"/>
      <c r="DQ346" s="166"/>
      <c r="DR346" s="166"/>
      <c r="DS346" s="166"/>
      <c r="DT346" s="166"/>
      <c r="DU346" s="166"/>
      <c r="DV346" s="166"/>
      <c r="DW346" s="166"/>
      <c r="DX346" s="166"/>
      <c r="DY346" s="166"/>
      <c r="DZ346" s="166"/>
      <c r="EA346" s="166"/>
      <c r="EB346" s="166"/>
      <c r="EC346" s="166"/>
      <c r="ED346" s="166"/>
      <c r="EE346" s="166"/>
      <c r="EF346" s="166"/>
      <c r="EG346" s="166"/>
      <c r="EH346" s="166"/>
      <c r="EI346" s="166"/>
      <c r="EJ346" s="166"/>
      <c r="EK346" s="166"/>
      <c r="EL346" s="166"/>
      <c r="EM346" s="166"/>
      <c r="EN346" s="166"/>
      <c r="EO346" s="166"/>
      <c r="EP346" s="166"/>
      <c r="EQ346" s="166"/>
      <c r="ER346" s="166"/>
      <c r="ES346" s="166"/>
      <c r="ET346" s="166"/>
      <c r="EU346" s="166"/>
      <c r="EV346" s="166"/>
      <c r="EW346" s="166"/>
      <c r="EX346" s="166"/>
    </row>
    <row r="347" spans="10:154" x14ac:dyDescent="0.25"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262"/>
      <c r="AA347" s="166"/>
      <c r="AB347" s="166"/>
      <c r="AC347" s="166"/>
      <c r="AD347" s="166"/>
      <c r="AE347" s="166"/>
      <c r="AF347" s="166"/>
      <c r="AG347" s="166"/>
      <c r="AH347" s="166"/>
      <c r="AI347" s="166"/>
      <c r="AJ347" s="166"/>
      <c r="AK347" s="166"/>
      <c r="AL347" s="166"/>
      <c r="AM347" s="166"/>
      <c r="AN347" s="166"/>
      <c r="AO347" s="166"/>
      <c r="AP347" s="166"/>
      <c r="AQ347" s="166"/>
      <c r="AR347" s="166"/>
      <c r="AS347" s="166"/>
      <c r="AT347" s="166"/>
      <c r="AU347" s="166"/>
      <c r="AV347" s="166"/>
      <c r="AW347" s="166"/>
      <c r="AX347" s="166"/>
      <c r="AY347" s="166"/>
      <c r="AZ347" s="166"/>
      <c r="BA347" s="166"/>
      <c r="BB347" s="166"/>
      <c r="BC347" s="166"/>
      <c r="BD347" s="166"/>
      <c r="BE347" s="166"/>
      <c r="BF347" s="166"/>
      <c r="BG347" s="166"/>
      <c r="BH347" s="166"/>
      <c r="BI347" s="166"/>
      <c r="BJ347" s="166"/>
      <c r="BK347" s="166"/>
      <c r="BL347" s="166"/>
      <c r="BM347" s="166"/>
      <c r="BN347" s="166"/>
      <c r="BO347" s="166"/>
      <c r="BP347" s="166"/>
      <c r="BQ347" s="166"/>
      <c r="BR347" s="166"/>
      <c r="BS347" s="166"/>
      <c r="BT347" s="166"/>
      <c r="BU347" s="166"/>
      <c r="BV347" s="166"/>
      <c r="BW347" s="166"/>
      <c r="BX347" s="262"/>
      <c r="BY347" s="166"/>
      <c r="BZ347" s="166"/>
      <c r="CA347" s="166"/>
      <c r="CB347" s="166"/>
      <c r="CC347" s="166"/>
      <c r="CD347" s="166"/>
      <c r="CE347" s="166"/>
      <c r="CF347" s="166"/>
      <c r="CG347" s="166"/>
      <c r="CH347" s="166"/>
      <c r="CI347" s="166"/>
      <c r="CJ347" s="166"/>
      <c r="CK347" s="166"/>
      <c r="CL347" s="166"/>
      <c r="CM347" s="166"/>
      <c r="CN347" s="166"/>
      <c r="CO347" s="166"/>
      <c r="CP347" s="166"/>
      <c r="CQ347" s="166"/>
      <c r="CR347" s="166"/>
      <c r="CS347" s="166"/>
      <c r="CT347" s="166"/>
      <c r="CU347" s="166"/>
      <c r="CV347" s="166"/>
      <c r="CW347" s="166"/>
      <c r="CX347" s="166"/>
      <c r="CY347" s="166"/>
      <c r="CZ347" s="166"/>
      <c r="DA347" s="166"/>
      <c r="DB347" s="166"/>
      <c r="DC347" s="166"/>
      <c r="DD347" s="166"/>
      <c r="DE347" s="166"/>
      <c r="DF347" s="262"/>
      <c r="DG347" s="166"/>
      <c r="DH347" s="166"/>
      <c r="DI347" s="166"/>
      <c r="DJ347" s="166"/>
      <c r="DK347" s="166"/>
      <c r="DL347" s="166"/>
      <c r="DM347" s="166"/>
      <c r="DN347" s="166"/>
      <c r="DO347" s="166"/>
      <c r="DP347" s="166"/>
      <c r="DQ347" s="166"/>
      <c r="DR347" s="166"/>
      <c r="DS347" s="166"/>
      <c r="DT347" s="166"/>
      <c r="DU347" s="166"/>
      <c r="DV347" s="166"/>
      <c r="DW347" s="166"/>
      <c r="DX347" s="166"/>
      <c r="DY347" s="166"/>
      <c r="DZ347" s="166"/>
      <c r="EA347" s="166"/>
      <c r="EB347" s="166"/>
      <c r="EC347" s="166"/>
      <c r="ED347" s="166"/>
      <c r="EE347" s="166"/>
      <c r="EF347" s="166"/>
      <c r="EG347" s="166"/>
      <c r="EH347" s="166"/>
      <c r="EI347" s="166"/>
      <c r="EJ347" s="166"/>
      <c r="EK347" s="166"/>
      <c r="EL347" s="166"/>
      <c r="EM347" s="166"/>
      <c r="EN347" s="166"/>
      <c r="EO347" s="166"/>
      <c r="EP347" s="166"/>
      <c r="EQ347" s="166"/>
      <c r="ER347" s="166"/>
      <c r="ES347" s="166"/>
      <c r="ET347" s="166"/>
      <c r="EU347" s="166"/>
      <c r="EV347" s="166"/>
      <c r="EW347" s="166"/>
      <c r="EX347" s="166"/>
    </row>
    <row r="348" spans="10:154" x14ac:dyDescent="0.25"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262"/>
      <c r="AA348" s="166"/>
      <c r="AB348" s="166"/>
      <c r="AC348" s="166"/>
      <c r="AD348" s="166"/>
      <c r="AE348" s="166"/>
      <c r="AF348" s="166"/>
      <c r="AG348" s="166"/>
      <c r="AH348" s="166"/>
      <c r="AI348" s="166"/>
      <c r="AJ348" s="166"/>
      <c r="AK348" s="166"/>
      <c r="AL348" s="166"/>
      <c r="AM348" s="166"/>
      <c r="AN348" s="166"/>
      <c r="AO348" s="166"/>
      <c r="AP348" s="166"/>
      <c r="AQ348" s="166"/>
      <c r="AR348" s="166"/>
      <c r="AS348" s="166"/>
      <c r="AT348" s="166"/>
      <c r="AU348" s="166"/>
      <c r="AV348" s="166"/>
      <c r="AW348" s="166"/>
      <c r="AX348" s="166"/>
      <c r="AY348" s="166"/>
      <c r="AZ348" s="166"/>
      <c r="BA348" s="166"/>
      <c r="BB348" s="166"/>
      <c r="BC348" s="166"/>
      <c r="BD348" s="166"/>
      <c r="BE348" s="166"/>
      <c r="BF348" s="166"/>
      <c r="BG348" s="166"/>
      <c r="BH348" s="166"/>
      <c r="BI348" s="166"/>
      <c r="BJ348" s="166"/>
      <c r="BK348" s="166"/>
      <c r="BL348" s="166"/>
      <c r="BM348" s="166"/>
      <c r="BN348" s="166"/>
      <c r="BO348" s="166"/>
      <c r="BP348" s="166"/>
      <c r="BQ348" s="166"/>
      <c r="BR348" s="166"/>
      <c r="BS348" s="166"/>
      <c r="BT348" s="166"/>
      <c r="BU348" s="166"/>
      <c r="BV348" s="166"/>
      <c r="BW348" s="166"/>
      <c r="BX348" s="262"/>
      <c r="BY348" s="166"/>
      <c r="BZ348" s="166"/>
      <c r="CA348" s="166"/>
      <c r="CB348" s="166"/>
      <c r="CC348" s="166"/>
      <c r="CD348" s="166"/>
      <c r="CE348" s="166"/>
      <c r="CF348" s="166"/>
      <c r="CG348" s="166"/>
      <c r="CH348" s="166"/>
      <c r="CI348" s="166"/>
      <c r="CJ348" s="166"/>
      <c r="CK348" s="166"/>
      <c r="CL348" s="166"/>
      <c r="CM348" s="166"/>
      <c r="CN348" s="166"/>
      <c r="CO348" s="166"/>
      <c r="CP348" s="166"/>
      <c r="CQ348" s="166"/>
      <c r="CR348" s="166"/>
      <c r="CS348" s="166"/>
      <c r="CT348" s="166"/>
      <c r="CU348" s="166"/>
      <c r="CV348" s="166"/>
      <c r="CW348" s="166"/>
      <c r="CX348" s="166"/>
      <c r="CY348" s="166"/>
      <c r="CZ348" s="166"/>
      <c r="DA348" s="166"/>
      <c r="DB348" s="166"/>
      <c r="DC348" s="166"/>
      <c r="DD348" s="166"/>
      <c r="DE348" s="166"/>
      <c r="DF348" s="262"/>
      <c r="DG348" s="166"/>
      <c r="DH348" s="166"/>
      <c r="DI348" s="166"/>
      <c r="DJ348" s="166"/>
      <c r="DK348" s="166"/>
      <c r="DL348" s="166"/>
      <c r="DM348" s="166"/>
      <c r="DN348" s="166"/>
      <c r="DO348" s="166"/>
      <c r="DP348" s="166"/>
      <c r="DQ348" s="166"/>
      <c r="DR348" s="166"/>
      <c r="DS348" s="166"/>
      <c r="DT348" s="166"/>
      <c r="DU348" s="166"/>
      <c r="DV348" s="166"/>
      <c r="DW348" s="166"/>
      <c r="DX348" s="166"/>
      <c r="DY348" s="166"/>
      <c r="DZ348" s="166"/>
      <c r="EA348" s="166"/>
      <c r="EB348" s="166"/>
      <c r="EC348" s="166"/>
      <c r="ED348" s="166"/>
      <c r="EE348" s="166"/>
      <c r="EF348" s="166"/>
      <c r="EG348" s="166"/>
      <c r="EH348" s="166"/>
      <c r="EI348" s="166"/>
      <c r="EJ348" s="166"/>
      <c r="EK348" s="166"/>
      <c r="EL348" s="166"/>
      <c r="EM348" s="166"/>
      <c r="EN348" s="166"/>
      <c r="EO348" s="166"/>
      <c r="EP348" s="166"/>
      <c r="EQ348" s="166"/>
      <c r="ER348" s="166"/>
      <c r="ES348" s="166"/>
      <c r="ET348" s="166"/>
      <c r="EU348" s="166"/>
      <c r="EV348" s="166"/>
      <c r="EW348" s="166"/>
      <c r="EX348" s="166"/>
    </row>
    <row r="349" spans="10:154" x14ac:dyDescent="0.25"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262"/>
      <c r="AA349" s="166"/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166"/>
      <c r="AZ349" s="166"/>
      <c r="BA349" s="166"/>
      <c r="BB349" s="166"/>
      <c r="BC349" s="166"/>
      <c r="BD349" s="166"/>
      <c r="BE349" s="166"/>
      <c r="BF349" s="166"/>
      <c r="BG349" s="166"/>
      <c r="BH349" s="166"/>
      <c r="BI349" s="166"/>
      <c r="BJ349" s="166"/>
      <c r="BK349" s="166"/>
      <c r="BL349" s="166"/>
      <c r="BM349" s="166"/>
      <c r="BN349" s="166"/>
      <c r="BO349" s="166"/>
      <c r="BP349" s="166"/>
      <c r="BQ349" s="166"/>
      <c r="BR349" s="166"/>
      <c r="BS349" s="166"/>
      <c r="BT349" s="166"/>
      <c r="BU349" s="166"/>
      <c r="BV349" s="166"/>
      <c r="BW349" s="166"/>
      <c r="BX349" s="262"/>
      <c r="BY349" s="166"/>
      <c r="BZ349" s="166"/>
      <c r="CA349" s="166"/>
      <c r="CB349" s="166"/>
      <c r="CC349" s="166"/>
      <c r="CD349" s="166"/>
      <c r="CE349" s="166"/>
      <c r="CF349" s="166"/>
      <c r="CG349" s="166"/>
      <c r="CH349" s="166"/>
      <c r="CI349" s="166"/>
      <c r="CJ349" s="166"/>
      <c r="CK349" s="166"/>
      <c r="CL349" s="166"/>
      <c r="CM349" s="166"/>
      <c r="CN349" s="166"/>
      <c r="CO349" s="166"/>
      <c r="CP349" s="166"/>
      <c r="CQ349" s="166"/>
      <c r="CR349" s="166"/>
      <c r="CS349" s="166"/>
      <c r="CT349" s="166"/>
      <c r="CU349" s="166"/>
      <c r="CV349" s="166"/>
      <c r="CW349" s="166"/>
      <c r="CX349" s="166"/>
      <c r="CY349" s="166"/>
      <c r="CZ349" s="166"/>
      <c r="DA349" s="166"/>
      <c r="DB349" s="166"/>
      <c r="DC349" s="166"/>
      <c r="DD349" s="166"/>
      <c r="DE349" s="166"/>
      <c r="DF349" s="262"/>
      <c r="DG349" s="166"/>
      <c r="DH349" s="166"/>
      <c r="DI349" s="166"/>
      <c r="DJ349" s="166"/>
      <c r="DK349" s="166"/>
      <c r="DL349" s="166"/>
      <c r="DM349" s="166"/>
      <c r="DN349" s="166"/>
      <c r="DO349" s="166"/>
      <c r="DP349" s="166"/>
      <c r="DQ349" s="166"/>
      <c r="DR349" s="166"/>
      <c r="DS349" s="166"/>
      <c r="DT349" s="166"/>
      <c r="DU349" s="166"/>
      <c r="DV349" s="166"/>
      <c r="DW349" s="166"/>
      <c r="DX349" s="166"/>
      <c r="DY349" s="166"/>
      <c r="DZ349" s="166"/>
      <c r="EA349" s="166"/>
      <c r="EB349" s="166"/>
      <c r="EC349" s="166"/>
      <c r="ED349" s="166"/>
      <c r="EE349" s="166"/>
      <c r="EF349" s="166"/>
      <c r="EG349" s="166"/>
      <c r="EH349" s="166"/>
      <c r="EI349" s="166"/>
      <c r="EJ349" s="166"/>
      <c r="EK349" s="166"/>
      <c r="EL349" s="166"/>
      <c r="EM349" s="166"/>
      <c r="EN349" s="166"/>
      <c r="EO349" s="166"/>
      <c r="EP349" s="166"/>
      <c r="EQ349" s="166"/>
      <c r="ER349" s="166"/>
      <c r="ES349" s="166"/>
      <c r="ET349" s="166"/>
      <c r="EU349" s="166"/>
      <c r="EV349" s="166"/>
      <c r="EW349" s="166"/>
      <c r="EX349" s="166"/>
    </row>
    <row r="350" spans="10:154" x14ac:dyDescent="0.25"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262"/>
      <c r="AA350" s="166"/>
      <c r="AB350" s="166"/>
      <c r="AC350" s="166"/>
      <c r="AD350" s="166"/>
      <c r="AE350" s="166"/>
      <c r="AF350" s="166"/>
      <c r="AG350" s="166"/>
      <c r="AH350" s="166"/>
      <c r="AI350" s="166"/>
      <c r="AJ350" s="166"/>
      <c r="AK350" s="166"/>
      <c r="AL350" s="166"/>
      <c r="AM350" s="166"/>
      <c r="AN350" s="166"/>
      <c r="AO350" s="166"/>
      <c r="AP350" s="166"/>
      <c r="AQ350" s="166"/>
      <c r="AR350" s="166"/>
      <c r="AS350" s="166"/>
      <c r="AT350" s="166"/>
      <c r="AU350" s="166"/>
      <c r="AV350" s="166"/>
      <c r="AW350" s="166"/>
      <c r="AX350" s="166"/>
      <c r="AY350" s="166"/>
      <c r="AZ350" s="166"/>
      <c r="BA350" s="166"/>
      <c r="BB350" s="166"/>
      <c r="BC350" s="166"/>
      <c r="BD350" s="166"/>
      <c r="BE350" s="166"/>
      <c r="BF350" s="166"/>
      <c r="BG350" s="166"/>
      <c r="BH350" s="166"/>
      <c r="BI350" s="166"/>
      <c r="BJ350" s="166"/>
      <c r="BK350" s="166"/>
      <c r="BL350" s="166"/>
      <c r="BM350" s="166"/>
      <c r="BN350" s="166"/>
      <c r="BO350" s="166"/>
      <c r="BP350" s="166"/>
      <c r="BQ350" s="166"/>
      <c r="BR350" s="166"/>
      <c r="BS350" s="166"/>
      <c r="BT350" s="166"/>
      <c r="BU350" s="166"/>
      <c r="BV350" s="166"/>
      <c r="BW350" s="166"/>
      <c r="BX350" s="262"/>
      <c r="BY350" s="166"/>
      <c r="BZ350" s="166"/>
      <c r="CA350" s="166"/>
      <c r="CB350" s="166"/>
      <c r="CC350" s="166"/>
      <c r="CD350" s="166"/>
      <c r="CE350" s="166"/>
      <c r="CF350" s="166"/>
      <c r="CG350" s="166"/>
      <c r="CH350" s="166"/>
      <c r="CI350" s="166"/>
      <c r="CJ350" s="166"/>
      <c r="CK350" s="166"/>
      <c r="CL350" s="166"/>
      <c r="CM350" s="166"/>
      <c r="CN350" s="166"/>
      <c r="CO350" s="166"/>
      <c r="CP350" s="166"/>
      <c r="CQ350" s="166"/>
      <c r="CR350" s="166"/>
      <c r="CS350" s="166"/>
      <c r="CT350" s="166"/>
      <c r="CU350" s="166"/>
      <c r="CV350" s="166"/>
      <c r="CW350" s="166"/>
      <c r="CX350" s="166"/>
      <c r="CY350" s="166"/>
      <c r="CZ350" s="166"/>
      <c r="DA350" s="166"/>
      <c r="DB350" s="166"/>
      <c r="DC350" s="166"/>
      <c r="DD350" s="166"/>
      <c r="DE350" s="166"/>
      <c r="DF350" s="262"/>
      <c r="DG350" s="166"/>
      <c r="DH350" s="166"/>
      <c r="DI350" s="166"/>
      <c r="DJ350" s="166"/>
      <c r="DK350" s="166"/>
      <c r="DL350" s="166"/>
      <c r="DM350" s="166"/>
      <c r="DN350" s="166"/>
      <c r="DO350" s="166"/>
      <c r="DP350" s="166"/>
      <c r="DQ350" s="166"/>
      <c r="DR350" s="166"/>
      <c r="DS350" s="166"/>
      <c r="DT350" s="166"/>
      <c r="DU350" s="166"/>
      <c r="DV350" s="166"/>
      <c r="DW350" s="166"/>
      <c r="DX350" s="166"/>
      <c r="DY350" s="166"/>
      <c r="DZ350" s="166"/>
      <c r="EA350" s="166"/>
      <c r="EB350" s="166"/>
      <c r="EC350" s="166"/>
      <c r="ED350" s="166"/>
      <c r="EE350" s="166"/>
      <c r="EF350" s="166"/>
      <c r="EG350" s="166"/>
      <c r="EH350" s="166"/>
      <c r="EI350" s="166"/>
      <c r="EJ350" s="166"/>
      <c r="EK350" s="166"/>
      <c r="EL350" s="166"/>
      <c r="EM350" s="166"/>
      <c r="EN350" s="166"/>
      <c r="EO350" s="166"/>
      <c r="EP350" s="166"/>
      <c r="EQ350" s="166"/>
      <c r="ER350" s="166"/>
      <c r="ES350" s="166"/>
      <c r="ET350" s="166"/>
      <c r="EU350" s="166"/>
      <c r="EV350" s="166"/>
      <c r="EW350" s="166"/>
      <c r="EX350" s="166"/>
    </row>
    <row r="351" spans="10:154" x14ac:dyDescent="0.25"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262"/>
      <c r="AA351" s="166"/>
      <c r="AB351" s="166"/>
      <c r="AC351" s="166"/>
      <c r="AD351" s="166"/>
      <c r="AE351" s="166"/>
      <c r="AF351" s="166"/>
      <c r="AG351" s="166"/>
      <c r="AH351" s="166"/>
      <c r="AI351" s="166"/>
      <c r="AJ351" s="166"/>
      <c r="AK351" s="166"/>
      <c r="AL351" s="166"/>
      <c r="AM351" s="166"/>
      <c r="AN351" s="166"/>
      <c r="AO351" s="166"/>
      <c r="AP351" s="166"/>
      <c r="AQ351" s="166"/>
      <c r="AR351" s="166"/>
      <c r="AS351" s="166"/>
      <c r="AT351" s="166"/>
      <c r="AU351" s="166"/>
      <c r="AV351" s="166"/>
      <c r="AW351" s="166"/>
      <c r="AX351" s="166"/>
      <c r="AY351" s="166"/>
      <c r="AZ351" s="166"/>
      <c r="BA351" s="166"/>
      <c r="BB351" s="166"/>
      <c r="BC351" s="166"/>
      <c r="BD351" s="166"/>
      <c r="BE351" s="166"/>
      <c r="BF351" s="166"/>
      <c r="BG351" s="166"/>
      <c r="BH351" s="166"/>
      <c r="BI351" s="166"/>
      <c r="BJ351" s="166"/>
      <c r="BK351" s="166"/>
      <c r="BL351" s="166"/>
      <c r="BM351" s="166"/>
      <c r="BN351" s="166"/>
      <c r="BO351" s="166"/>
      <c r="BP351" s="166"/>
      <c r="BQ351" s="166"/>
      <c r="BR351" s="166"/>
      <c r="BS351" s="166"/>
      <c r="BT351" s="166"/>
      <c r="BU351" s="166"/>
      <c r="BV351" s="166"/>
      <c r="BW351" s="166"/>
      <c r="BX351" s="262"/>
      <c r="BY351" s="166"/>
      <c r="BZ351" s="166"/>
      <c r="CA351" s="166"/>
      <c r="CB351" s="166"/>
      <c r="CC351" s="166"/>
      <c r="CD351" s="166"/>
      <c r="CE351" s="166"/>
      <c r="CF351" s="166"/>
      <c r="CG351" s="166"/>
      <c r="CH351" s="166"/>
      <c r="CI351" s="166"/>
      <c r="CJ351" s="166"/>
      <c r="CK351" s="166"/>
      <c r="CL351" s="166"/>
      <c r="CM351" s="166"/>
      <c r="CN351" s="166"/>
      <c r="CO351" s="166"/>
      <c r="CP351" s="166"/>
      <c r="CQ351" s="166"/>
      <c r="CR351" s="166"/>
      <c r="CS351" s="166"/>
      <c r="CT351" s="166"/>
      <c r="CU351" s="166"/>
      <c r="CV351" s="166"/>
      <c r="CW351" s="166"/>
      <c r="CX351" s="166"/>
      <c r="CY351" s="166"/>
      <c r="CZ351" s="166"/>
      <c r="DA351" s="166"/>
      <c r="DB351" s="166"/>
      <c r="DC351" s="166"/>
      <c r="DD351" s="166"/>
      <c r="DE351" s="166"/>
      <c r="DF351" s="262"/>
      <c r="DG351" s="166"/>
      <c r="DH351" s="166"/>
      <c r="DI351" s="166"/>
      <c r="DJ351" s="166"/>
      <c r="DK351" s="166"/>
      <c r="DL351" s="166"/>
      <c r="DM351" s="166"/>
      <c r="DN351" s="166"/>
      <c r="DO351" s="166"/>
      <c r="DP351" s="166"/>
      <c r="DQ351" s="166"/>
      <c r="DR351" s="166"/>
      <c r="DS351" s="166"/>
      <c r="DT351" s="166"/>
      <c r="DU351" s="166"/>
      <c r="DV351" s="166"/>
      <c r="DW351" s="166"/>
      <c r="DX351" s="166"/>
      <c r="DY351" s="166"/>
      <c r="DZ351" s="166"/>
      <c r="EA351" s="166"/>
      <c r="EB351" s="166"/>
      <c r="EC351" s="166"/>
      <c r="ED351" s="166"/>
      <c r="EE351" s="166"/>
      <c r="EF351" s="166"/>
      <c r="EG351" s="166"/>
      <c r="EH351" s="166"/>
      <c r="EI351" s="166"/>
      <c r="EJ351" s="166"/>
      <c r="EK351" s="166"/>
      <c r="EL351" s="166"/>
      <c r="EM351" s="166"/>
      <c r="EN351" s="166"/>
      <c r="EO351" s="166"/>
      <c r="EP351" s="166"/>
      <c r="EQ351" s="166"/>
      <c r="ER351" s="166"/>
      <c r="ES351" s="166"/>
      <c r="ET351" s="166"/>
      <c r="EU351" s="166"/>
      <c r="EV351" s="166"/>
      <c r="EW351" s="166"/>
      <c r="EX351" s="166"/>
    </row>
    <row r="352" spans="10:154" x14ac:dyDescent="0.25"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262"/>
      <c r="AA352" s="166"/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166"/>
      <c r="AZ352" s="166"/>
      <c r="BA352" s="166"/>
      <c r="BB352" s="166"/>
      <c r="BC352" s="166"/>
      <c r="BD352" s="166"/>
      <c r="BE352" s="166"/>
      <c r="BF352" s="166"/>
      <c r="BG352" s="166"/>
      <c r="BH352" s="166"/>
      <c r="BI352" s="166"/>
      <c r="BJ352" s="166"/>
      <c r="BK352" s="166"/>
      <c r="BL352" s="166"/>
      <c r="BM352" s="166"/>
      <c r="BN352" s="166"/>
      <c r="BO352" s="166"/>
      <c r="BP352" s="166"/>
      <c r="BQ352" s="166"/>
      <c r="BR352" s="166"/>
      <c r="BS352" s="166"/>
      <c r="BT352" s="166"/>
      <c r="BU352" s="166"/>
      <c r="BV352" s="166"/>
      <c r="BW352" s="166"/>
      <c r="BX352" s="262"/>
      <c r="BY352" s="166"/>
      <c r="BZ352" s="166"/>
      <c r="CA352" s="166"/>
      <c r="CB352" s="166"/>
      <c r="CC352" s="166"/>
      <c r="CD352" s="166"/>
      <c r="CE352" s="166"/>
      <c r="CF352" s="166"/>
      <c r="CG352" s="166"/>
      <c r="CH352" s="166"/>
      <c r="CI352" s="166"/>
      <c r="CJ352" s="166"/>
      <c r="CK352" s="166"/>
      <c r="CL352" s="166"/>
      <c r="CM352" s="166"/>
      <c r="CN352" s="166"/>
      <c r="CO352" s="166"/>
      <c r="CP352" s="166"/>
      <c r="CQ352" s="166"/>
      <c r="CR352" s="166"/>
      <c r="CS352" s="166"/>
      <c r="CT352" s="166"/>
      <c r="CU352" s="166"/>
      <c r="CV352" s="166"/>
      <c r="CW352" s="166"/>
      <c r="CX352" s="166"/>
      <c r="CY352" s="166"/>
      <c r="CZ352" s="166"/>
      <c r="DA352" s="166"/>
      <c r="DB352" s="166"/>
      <c r="DC352" s="166"/>
      <c r="DD352" s="166"/>
      <c r="DE352" s="166"/>
      <c r="DF352" s="262"/>
      <c r="DG352" s="166"/>
      <c r="DH352" s="166"/>
      <c r="DI352" s="166"/>
      <c r="DJ352" s="166"/>
      <c r="DK352" s="166"/>
      <c r="DL352" s="166"/>
      <c r="DM352" s="166"/>
      <c r="DN352" s="166"/>
      <c r="DO352" s="166"/>
      <c r="DP352" s="166"/>
      <c r="DQ352" s="166"/>
      <c r="DR352" s="166"/>
      <c r="DS352" s="166"/>
      <c r="DT352" s="166"/>
      <c r="DU352" s="166"/>
      <c r="DV352" s="166"/>
      <c r="DW352" s="166"/>
      <c r="DX352" s="166"/>
      <c r="DY352" s="166"/>
      <c r="DZ352" s="166"/>
      <c r="EA352" s="166"/>
      <c r="EB352" s="166"/>
      <c r="EC352" s="166"/>
      <c r="ED352" s="166"/>
      <c r="EE352" s="166"/>
      <c r="EF352" s="166"/>
      <c r="EG352" s="166"/>
      <c r="EH352" s="166"/>
      <c r="EI352" s="166"/>
      <c r="EJ352" s="166"/>
      <c r="EK352" s="166"/>
      <c r="EL352" s="166"/>
      <c r="EM352" s="166"/>
      <c r="EN352" s="166"/>
      <c r="EO352" s="166"/>
      <c r="EP352" s="166"/>
      <c r="EQ352" s="166"/>
      <c r="ER352" s="166"/>
      <c r="ES352" s="166"/>
      <c r="ET352" s="166"/>
      <c r="EU352" s="166"/>
      <c r="EV352" s="166"/>
      <c r="EW352" s="166"/>
      <c r="EX352" s="166"/>
    </row>
    <row r="353" spans="10:154" x14ac:dyDescent="0.25"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262"/>
      <c r="AA353" s="166"/>
      <c r="AB353" s="166"/>
      <c r="AC353" s="166"/>
      <c r="AD353" s="166"/>
      <c r="AE353" s="166"/>
      <c r="AF353" s="166"/>
      <c r="AG353" s="166"/>
      <c r="AH353" s="166"/>
      <c r="AI353" s="166"/>
      <c r="AJ353" s="166"/>
      <c r="AK353" s="166"/>
      <c r="AL353" s="166"/>
      <c r="AM353" s="166"/>
      <c r="AN353" s="166"/>
      <c r="AO353" s="166"/>
      <c r="AP353" s="166"/>
      <c r="AQ353" s="166"/>
      <c r="AR353" s="166"/>
      <c r="AS353" s="166"/>
      <c r="AT353" s="166"/>
      <c r="AU353" s="166"/>
      <c r="AV353" s="166"/>
      <c r="AW353" s="166"/>
      <c r="AX353" s="166"/>
      <c r="AY353" s="166"/>
      <c r="AZ353" s="166"/>
      <c r="BA353" s="166"/>
      <c r="BB353" s="166"/>
      <c r="BC353" s="166"/>
      <c r="BD353" s="166"/>
      <c r="BE353" s="166"/>
      <c r="BF353" s="166"/>
      <c r="BG353" s="166"/>
      <c r="BH353" s="166"/>
      <c r="BI353" s="166"/>
      <c r="BJ353" s="166"/>
      <c r="BK353" s="166"/>
      <c r="BL353" s="166"/>
      <c r="BM353" s="166"/>
      <c r="BN353" s="166"/>
      <c r="BO353" s="166"/>
      <c r="BP353" s="166"/>
      <c r="BQ353" s="166"/>
      <c r="BR353" s="166"/>
      <c r="BS353" s="166"/>
      <c r="BT353" s="166"/>
      <c r="BU353" s="166"/>
      <c r="BV353" s="166"/>
      <c r="BW353" s="166"/>
      <c r="BX353" s="262"/>
      <c r="BY353" s="166"/>
      <c r="BZ353" s="166"/>
      <c r="CA353" s="166"/>
      <c r="CB353" s="166"/>
      <c r="CC353" s="166"/>
      <c r="CD353" s="166"/>
      <c r="CE353" s="166"/>
      <c r="CF353" s="166"/>
      <c r="CG353" s="166"/>
      <c r="CH353" s="166"/>
      <c r="CI353" s="166"/>
      <c r="CJ353" s="166"/>
      <c r="CK353" s="166"/>
      <c r="CL353" s="166"/>
      <c r="CM353" s="166"/>
      <c r="CN353" s="166"/>
      <c r="CO353" s="166"/>
      <c r="CP353" s="166"/>
      <c r="CQ353" s="166"/>
      <c r="CR353" s="166"/>
      <c r="CS353" s="166"/>
      <c r="CT353" s="166"/>
      <c r="CU353" s="166"/>
      <c r="CV353" s="166"/>
      <c r="CW353" s="166"/>
      <c r="CX353" s="166"/>
      <c r="CY353" s="166"/>
      <c r="CZ353" s="166"/>
      <c r="DA353" s="166"/>
      <c r="DB353" s="166"/>
      <c r="DC353" s="166"/>
      <c r="DD353" s="166"/>
      <c r="DE353" s="166"/>
      <c r="DF353" s="262"/>
      <c r="DG353" s="166"/>
      <c r="DH353" s="166"/>
      <c r="DI353" s="166"/>
      <c r="DJ353" s="166"/>
      <c r="DK353" s="166"/>
      <c r="DL353" s="166"/>
      <c r="DM353" s="166"/>
      <c r="DN353" s="166"/>
      <c r="DO353" s="166"/>
      <c r="DP353" s="166"/>
      <c r="DQ353" s="166"/>
      <c r="DR353" s="166"/>
      <c r="DS353" s="166"/>
      <c r="DT353" s="166"/>
      <c r="DU353" s="166"/>
      <c r="DV353" s="166"/>
      <c r="DW353" s="166"/>
      <c r="DX353" s="166"/>
      <c r="DY353" s="166"/>
      <c r="DZ353" s="166"/>
      <c r="EA353" s="166"/>
      <c r="EB353" s="166"/>
      <c r="EC353" s="166"/>
      <c r="ED353" s="166"/>
      <c r="EE353" s="166"/>
      <c r="EF353" s="166"/>
      <c r="EG353" s="166"/>
      <c r="EH353" s="166"/>
      <c r="EI353" s="166"/>
      <c r="EJ353" s="166"/>
      <c r="EK353" s="166"/>
      <c r="EL353" s="166"/>
      <c r="EM353" s="166"/>
      <c r="EN353" s="166"/>
      <c r="EO353" s="166"/>
      <c r="EP353" s="166"/>
      <c r="EQ353" s="166"/>
      <c r="ER353" s="166"/>
      <c r="ES353" s="166"/>
      <c r="ET353" s="166"/>
      <c r="EU353" s="166"/>
      <c r="EV353" s="166"/>
      <c r="EW353" s="166"/>
      <c r="EX353" s="166"/>
    </row>
    <row r="354" spans="10:154" x14ac:dyDescent="0.25"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262"/>
      <c r="AA354" s="166"/>
      <c r="AB354" s="166"/>
      <c r="AC354" s="166"/>
      <c r="AD354" s="166"/>
      <c r="AE354" s="166"/>
      <c r="AF354" s="166"/>
      <c r="AG354" s="166"/>
      <c r="AH354" s="166"/>
      <c r="AI354" s="166"/>
      <c r="AJ354" s="166"/>
      <c r="AK354" s="166"/>
      <c r="AL354" s="166"/>
      <c r="AM354" s="166"/>
      <c r="AN354" s="166"/>
      <c r="AO354" s="166"/>
      <c r="AP354" s="166"/>
      <c r="AQ354" s="166"/>
      <c r="AR354" s="166"/>
      <c r="AS354" s="166"/>
      <c r="AT354" s="166"/>
      <c r="AU354" s="166"/>
      <c r="AV354" s="166"/>
      <c r="AW354" s="166"/>
      <c r="AX354" s="166"/>
      <c r="AY354" s="166"/>
      <c r="AZ354" s="166"/>
      <c r="BA354" s="166"/>
      <c r="BB354" s="166"/>
      <c r="BC354" s="166"/>
      <c r="BD354" s="166"/>
      <c r="BE354" s="166"/>
      <c r="BF354" s="166"/>
      <c r="BG354" s="166"/>
      <c r="BH354" s="166"/>
      <c r="BI354" s="166"/>
      <c r="BJ354" s="166"/>
      <c r="BK354" s="166"/>
      <c r="BL354" s="166"/>
      <c r="BM354" s="166"/>
      <c r="BN354" s="166"/>
      <c r="BO354" s="166"/>
      <c r="BP354" s="166"/>
      <c r="BQ354" s="166"/>
      <c r="BR354" s="166"/>
      <c r="BS354" s="166"/>
      <c r="BT354" s="166"/>
      <c r="BU354" s="166"/>
      <c r="BV354" s="166"/>
      <c r="BW354" s="166"/>
      <c r="BX354" s="262"/>
      <c r="BY354" s="166"/>
      <c r="BZ354" s="166"/>
      <c r="CA354" s="166"/>
      <c r="CB354" s="166"/>
      <c r="CC354" s="166"/>
      <c r="CD354" s="166"/>
      <c r="CE354" s="166"/>
      <c r="CF354" s="166"/>
      <c r="CG354" s="166"/>
      <c r="CH354" s="166"/>
      <c r="CI354" s="166"/>
      <c r="CJ354" s="166"/>
      <c r="CK354" s="166"/>
      <c r="CL354" s="166"/>
      <c r="CM354" s="166"/>
      <c r="CN354" s="166"/>
      <c r="CO354" s="166"/>
      <c r="CP354" s="166"/>
      <c r="CQ354" s="166"/>
      <c r="CR354" s="166"/>
      <c r="CS354" s="166"/>
      <c r="CT354" s="166"/>
      <c r="CU354" s="166"/>
      <c r="CV354" s="166"/>
      <c r="CW354" s="166"/>
      <c r="CX354" s="166"/>
      <c r="CY354" s="166"/>
      <c r="CZ354" s="166"/>
      <c r="DA354" s="166"/>
      <c r="DB354" s="166"/>
      <c r="DC354" s="166"/>
      <c r="DD354" s="166"/>
      <c r="DE354" s="166"/>
      <c r="DF354" s="262"/>
      <c r="DG354" s="166"/>
      <c r="DH354" s="166"/>
      <c r="DI354" s="166"/>
      <c r="DJ354" s="166"/>
      <c r="DK354" s="166"/>
      <c r="DL354" s="166"/>
      <c r="DM354" s="166"/>
      <c r="DN354" s="166"/>
      <c r="DO354" s="166"/>
      <c r="DP354" s="166"/>
      <c r="DQ354" s="166"/>
      <c r="DR354" s="166"/>
      <c r="DS354" s="166"/>
      <c r="DT354" s="166"/>
      <c r="DU354" s="166"/>
      <c r="DV354" s="166"/>
      <c r="DW354" s="166"/>
      <c r="DX354" s="166"/>
      <c r="DY354" s="166"/>
      <c r="DZ354" s="166"/>
      <c r="EA354" s="166"/>
      <c r="EB354" s="166"/>
      <c r="EC354" s="166"/>
      <c r="ED354" s="166"/>
      <c r="EE354" s="166"/>
      <c r="EF354" s="166"/>
      <c r="EG354" s="166"/>
      <c r="EH354" s="166"/>
      <c r="EI354" s="166"/>
      <c r="EJ354" s="166"/>
      <c r="EK354" s="166"/>
      <c r="EL354" s="166"/>
      <c r="EM354" s="166"/>
      <c r="EN354" s="166"/>
      <c r="EO354" s="166"/>
      <c r="EP354" s="166"/>
      <c r="EQ354" s="166"/>
      <c r="ER354" s="166"/>
      <c r="ES354" s="166"/>
      <c r="ET354" s="166"/>
      <c r="EU354" s="166"/>
      <c r="EV354" s="166"/>
      <c r="EW354" s="166"/>
      <c r="EX354" s="166"/>
    </row>
    <row r="355" spans="10:154" x14ac:dyDescent="0.25"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262"/>
      <c r="AA355" s="166"/>
      <c r="AB355" s="166"/>
      <c r="AC355" s="166"/>
      <c r="AD355" s="166"/>
      <c r="AE355" s="166"/>
      <c r="AF355" s="166"/>
      <c r="AG355" s="166"/>
      <c r="AH355" s="166"/>
      <c r="AI355" s="166"/>
      <c r="AJ355" s="166"/>
      <c r="AK355" s="166"/>
      <c r="AL355" s="166"/>
      <c r="AM355" s="166"/>
      <c r="AN355" s="166"/>
      <c r="AO355" s="166"/>
      <c r="AP355" s="166"/>
      <c r="AQ355" s="166"/>
      <c r="AR355" s="166"/>
      <c r="AS355" s="166"/>
      <c r="AT355" s="166"/>
      <c r="AU355" s="166"/>
      <c r="AV355" s="166"/>
      <c r="AW355" s="166"/>
      <c r="AX355" s="166"/>
      <c r="AY355" s="166"/>
      <c r="AZ355" s="166"/>
      <c r="BA355" s="166"/>
      <c r="BB355" s="166"/>
      <c r="BC355" s="166"/>
      <c r="BD355" s="166"/>
      <c r="BE355" s="166"/>
      <c r="BF355" s="166"/>
      <c r="BG355" s="166"/>
      <c r="BH355" s="166"/>
      <c r="BI355" s="166"/>
      <c r="BJ355" s="166"/>
      <c r="BK355" s="166"/>
      <c r="BL355" s="166"/>
      <c r="BM355" s="166"/>
      <c r="BN355" s="166"/>
      <c r="BO355" s="166"/>
      <c r="BP355" s="166"/>
      <c r="BQ355" s="166"/>
      <c r="BR355" s="166"/>
      <c r="BS355" s="166"/>
      <c r="BT355" s="166"/>
      <c r="BU355" s="166"/>
      <c r="BV355" s="166"/>
      <c r="BW355" s="166"/>
      <c r="BX355" s="262"/>
      <c r="BY355" s="166"/>
      <c r="BZ355" s="166"/>
      <c r="CA355" s="166"/>
      <c r="CB355" s="166"/>
      <c r="CC355" s="166"/>
      <c r="CD355" s="166"/>
      <c r="CE355" s="166"/>
      <c r="CF355" s="166"/>
      <c r="CG355" s="166"/>
      <c r="CH355" s="166"/>
      <c r="CI355" s="166"/>
      <c r="CJ355" s="166"/>
      <c r="CK355" s="166"/>
      <c r="CL355" s="166"/>
      <c r="CM355" s="166"/>
      <c r="CN355" s="166"/>
      <c r="CO355" s="166"/>
      <c r="CP355" s="166"/>
      <c r="CQ355" s="166"/>
      <c r="CR355" s="166"/>
      <c r="CS355" s="166"/>
      <c r="CT355" s="166"/>
      <c r="CU355" s="166"/>
      <c r="CV355" s="166"/>
      <c r="CW355" s="166"/>
      <c r="CX355" s="166"/>
      <c r="CY355" s="166"/>
      <c r="CZ355" s="166"/>
      <c r="DA355" s="166"/>
      <c r="DB355" s="166"/>
      <c r="DC355" s="166"/>
      <c r="DD355" s="166"/>
      <c r="DE355" s="166"/>
      <c r="DF355" s="262"/>
      <c r="DG355" s="166"/>
      <c r="DH355" s="166"/>
      <c r="DI355" s="166"/>
      <c r="DJ355" s="166"/>
      <c r="DK355" s="166"/>
      <c r="DL355" s="166"/>
      <c r="DM355" s="166"/>
      <c r="DN355" s="166"/>
      <c r="DO355" s="166"/>
      <c r="DP355" s="166"/>
      <c r="DQ355" s="166"/>
      <c r="DR355" s="166"/>
      <c r="DS355" s="166"/>
      <c r="DT355" s="166"/>
      <c r="DU355" s="166"/>
      <c r="DV355" s="166"/>
      <c r="DW355" s="166"/>
      <c r="DX355" s="166"/>
      <c r="DY355" s="166"/>
      <c r="DZ355" s="166"/>
      <c r="EA355" s="166"/>
      <c r="EB355" s="166"/>
      <c r="EC355" s="166"/>
      <c r="ED355" s="166"/>
      <c r="EE355" s="166"/>
      <c r="EF355" s="166"/>
      <c r="EG355" s="166"/>
      <c r="EH355" s="166"/>
      <c r="EI355" s="166"/>
      <c r="EJ355" s="166"/>
      <c r="EK355" s="166"/>
      <c r="EL355" s="166"/>
      <c r="EM355" s="166"/>
      <c r="EN355" s="166"/>
      <c r="EO355" s="166"/>
      <c r="EP355" s="166"/>
      <c r="EQ355" s="166"/>
      <c r="ER355" s="166"/>
      <c r="ES355" s="166"/>
      <c r="ET355" s="166"/>
      <c r="EU355" s="166"/>
      <c r="EV355" s="166"/>
      <c r="EW355" s="166"/>
      <c r="EX355" s="166"/>
    </row>
    <row r="356" spans="10:154" x14ac:dyDescent="0.25"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262"/>
      <c r="AA356" s="166"/>
      <c r="AB356" s="166"/>
      <c r="AC356" s="166"/>
      <c r="AD356" s="166"/>
      <c r="AE356" s="166"/>
      <c r="AF356" s="166"/>
      <c r="AG356" s="166"/>
      <c r="AH356" s="166"/>
      <c r="AI356" s="166"/>
      <c r="AJ356" s="166"/>
      <c r="AK356" s="166"/>
      <c r="AL356" s="166"/>
      <c r="AM356" s="166"/>
      <c r="AN356" s="166"/>
      <c r="AO356" s="166"/>
      <c r="AP356" s="166"/>
      <c r="AQ356" s="166"/>
      <c r="AR356" s="166"/>
      <c r="AS356" s="166"/>
      <c r="AT356" s="166"/>
      <c r="AU356" s="166"/>
      <c r="AV356" s="166"/>
      <c r="AW356" s="166"/>
      <c r="AX356" s="166"/>
      <c r="AY356" s="166"/>
      <c r="AZ356" s="166"/>
      <c r="BA356" s="166"/>
      <c r="BB356" s="166"/>
      <c r="BC356" s="166"/>
      <c r="BD356" s="166"/>
      <c r="BE356" s="166"/>
      <c r="BF356" s="166"/>
      <c r="BG356" s="166"/>
      <c r="BH356" s="166"/>
      <c r="BI356" s="166"/>
      <c r="BJ356" s="166"/>
      <c r="BK356" s="166"/>
      <c r="BL356" s="166"/>
      <c r="BM356" s="166"/>
      <c r="BN356" s="166"/>
      <c r="BO356" s="166"/>
      <c r="BP356" s="166"/>
      <c r="BQ356" s="166"/>
      <c r="BR356" s="166"/>
      <c r="BS356" s="166"/>
      <c r="BT356" s="166"/>
      <c r="BU356" s="166"/>
      <c r="BV356" s="166"/>
      <c r="BW356" s="166"/>
      <c r="BX356" s="262"/>
      <c r="BY356" s="166"/>
      <c r="BZ356" s="166"/>
      <c r="CA356" s="166"/>
      <c r="CB356" s="166"/>
      <c r="CC356" s="166"/>
      <c r="CD356" s="166"/>
      <c r="CE356" s="166"/>
      <c r="CF356" s="166"/>
      <c r="CG356" s="166"/>
      <c r="CH356" s="166"/>
      <c r="CI356" s="166"/>
      <c r="CJ356" s="166"/>
      <c r="CK356" s="166"/>
      <c r="CL356" s="166"/>
      <c r="CM356" s="166"/>
      <c r="CN356" s="166"/>
      <c r="CO356" s="166"/>
      <c r="CP356" s="166"/>
      <c r="CQ356" s="166"/>
      <c r="CR356" s="166"/>
      <c r="CS356" s="166"/>
      <c r="CT356" s="166"/>
      <c r="CU356" s="166"/>
      <c r="CV356" s="166"/>
      <c r="CW356" s="166"/>
      <c r="CX356" s="166"/>
      <c r="CY356" s="166"/>
      <c r="CZ356" s="166"/>
      <c r="DA356" s="166"/>
      <c r="DB356" s="166"/>
      <c r="DC356" s="166"/>
      <c r="DD356" s="166"/>
      <c r="DE356" s="166"/>
      <c r="DF356" s="262"/>
      <c r="DG356" s="166"/>
      <c r="DH356" s="166"/>
      <c r="DI356" s="166"/>
      <c r="DJ356" s="166"/>
      <c r="DK356" s="166"/>
      <c r="DL356" s="166"/>
      <c r="DM356" s="166"/>
      <c r="DN356" s="166"/>
      <c r="DO356" s="166"/>
      <c r="DP356" s="166"/>
      <c r="DQ356" s="166"/>
      <c r="DR356" s="166"/>
      <c r="DS356" s="166"/>
      <c r="DT356" s="166"/>
      <c r="DU356" s="166"/>
      <c r="DV356" s="166"/>
      <c r="DW356" s="166"/>
      <c r="DX356" s="166"/>
      <c r="DY356" s="166"/>
      <c r="DZ356" s="166"/>
      <c r="EA356" s="166"/>
      <c r="EB356" s="166"/>
      <c r="EC356" s="166"/>
      <c r="ED356" s="166"/>
      <c r="EE356" s="166"/>
      <c r="EF356" s="166"/>
      <c r="EG356" s="166"/>
      <c r="EH356" s="166"/>
      <c r="EI356" s="166"/>
      <c r="EJ356" s="166"/>
      <c r="EK356" s="166"/>
      <c r="EL356" s="166"/>
      <c r="EM356" s="166"/>
      <c r="EN356" s="166"/>
      <c r="EO356" s="166"/>
      <c r="EP356" s="166"/>
      <c r="EQ356" s="166"/>
      <c r="ER356" s="166"/>
      <c r="ES356" s="166"/>
      <c r="ET356" s="166"/>
      <c r="EU356" s="166"/>
      <c r="EV356" s="166"/>
      <c r="EW356" s="166"/>
      <c r="EX356" s="166"/>
    </row>
    <row r="357" spans="10:154" x14ac:dyDescent="0.25"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262"/>
      <c r="AA357" s="166"/>
      <c r="AB357" s="166"/>
      <c r="AC357" s="166"/>
      <c r="AD357" s="166"/>
      <c r="AE357" s="166"/>
      <c r="AF357" s="166"/>
      <c r="AG357" s="166"/>
      <c r="AH357" s="166"/>
      <c r="AI357" s="166"/>
      <c r="AJ357" s="166"/>
      <c r="AK357" s="166"/>
      <c r="AL357" s="166"/>
      <c r="AM357" s="166"/>
      <c r="AN357" s="166"/>
      <c r="AO357" s="166"/>
      <c r="AP357" s="166"/>
      <c r="AQ357" s="166"/>
      <c r="AR357" s="166"/>
      <c r="AS357" s="166"/>
      <c r="AT357" s="166"/>
      <c r="AU357" s="166"/>
      <c r="AV357" s="166"/>
      <c r="AW357" s="166"/>
      <c r="AX357" s="166"/>
      <c r="AY357" s="166"/>
      <c r="AZ357" s="166"/>
      <c r="BA357" s="166"/>
      <c r="BB357" s="166"/>
      <c r="BC357" s="166"/>
      <c r="BD357" s="166"/>
      <c r="BE357" s="166"/>
      <c r="BF357" s="166"/>
      <c r="BG357" s="166"/>
      <c r="BH357" s="166"/>
      <c r="BI357" s="166"/>
      <c r="BJ357" s="166"/>
      <c r="BK357" s="166"/>
      <c r="BL357" s="166"/>
      <c r="BM357" s="166"/>
      <c r="BN357" s="166"/>
      <c r="BO357" s="166"/>
      <c r="BP357" s="166"/>
      <c r="BQ357" s="166"/>
      <c r="BR357" s="166"/>
      <c r="BS357" s="166"/>
      <c r="BT357" s="166"/>
      <c r="BU357" s="166"/>
      <c r="BV357" s="166"/>
      <c r="BW357" s="166"/>
      <c r="BX357" s="262"/>
      <c r="BY357" s="166"/>
      <c r="BZ357" s="166"/>
      <c r="CA357" s="166"/>
      <c r="CB357" s="166"/>
      <c r="CC357" s="166"/>
      <c r="CD357" s="166"/>
      <c r="CE357" s="166"/>
      <c r="CF357" s="166"/>
      <c r="CG357" s="166"/>
      <c r="CH357" s="166"/>
      <c r="CI357" s="166"/>
      <c r="CJ357" s="166"/>
      <c r="CK357" s="166"/>
      <c r="CL357" s="166"/>
      <c r="CM357" s="166"/>
      <c r="CN357" s="166"/>
      <c r="CO357" s="166"/>
      <c r="CP357" s="166"/>
      <c r="CQ357" s="166"/>
      <c r="CR357" s="166"/>
      <c r="CS357" s="166"/>
      <c r="CT357" s="166"/>
      <c r="CU357" s="166"/>
      <c r="CV357" s="166"/>
      <c r="CW357" s="166"/>
      <c r="CX357" s="166"/>
      <c r="CY357" s="166"/>
      <c r="CZ357" s="166"/>
      <c r="DA357" s="166"/>
      <c r="DB357" s="166"/>
      <c r="DC357" s="166"/>
      <c r="DD357" s="166"/>
      <c r="DE357" s="166"/>
      <c r="DF357" s="262"/>
      <c r="DG357" s="166"/>
      <c r="DH357" s="166"/>
      <c r="DI357" s="166"/>
      <c r="DJ357" s="166"/>
      <c r="DK357" s="166"/>
      <c r="DL357" s="166"/>
      <c r="DM357" s="166"/>
      <c r="DN357" s="166"/>
      <c r="DO357" s="166"/>
      <c r="DP357" s="166"/>
      <c r="DQ357" s="166"/>
      <c r="DR357" s="166"/>
      <c r="DS357" s="166"/>
      <c r="DT357" s="166"/>
      <c r="DU357" s="166"/>
      <c r="DV357" s="166"/>
      <c r="DW357" s="166"/>
      <c r="DX357" s="166"/>
      <c r="DY357" s="166"/>
      <c r="DZ357" s="166"/>
      <c r="EA357" s="166"/>
      <c r="EB357" s="166"/>
      <c r="EC357" s="166"/>
      <c r="ED357" s="166"/>
      <c r="EE357" s="166"/>
      <c r="EF357" s="166"/>
      <c r="EG357" s="166"/>
      <c r="EH357" s="166"/>
      <c r="EI357" s="166"/>
      <c r="EJ357" s="166"/>
      <c r="EK357" s="166"/>
      <c r="EL357" s="166"/>
      <c r="EM357" s="166"/>
      <c r="EN357" s="166"/>
      <c r="EO357" s="166"/>
      <c r="EP357" s="166"/>
      <c r="EQ357" s="166"/>
      <c r="ER357" s="166"/>
      <c r="ES357" s="166"/>
      <c r="ET357" s="166"/>
      <c r="EU357" s="166"/>
      <c r="EV357" s="166"/>
      <c r="EW357" s="166"/>
      <c r="EX357" s="166"/>
    </row>
    <row r="358" spans="10:154" x14ac:dyDescent="0.25"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262"/>
      <c r="AA358" s="166"/>
      <c r="AB358" s="166"/>
      <c r="AC358" s="166"/>
      <c r="AD358" s="166"/>
      <c r="AE358" s="166"/>
      <c r="AF358" s="166"/>
      <c r="AG358" s="166"/>
      <c r="AH358" s="166"/>
      <c r="AI358" s="166"/>
      <c r="AJ358" s="166"/>
      <c r="AK358" s="166"/>
      <c r="AL358" s="166"/>
      <c r="AM358" s="166"/>
      <c r="AN358" s="166"/>
      <c r="AO358" s="166"/>
      <c r="AP358" s="166"/>
      <c r="AQ358" s="166"/>
      <c r="AR358" s="166"/>
      <c r="AS358" s="166"/>
      <c r="AT358" s="166"/>
      <c r="AU358" s="166"/>
      <c r="AV358" s="166"/>
      <c r="AW358" s="166"/>
      <c r="AX358" s="166"/>
      <c r="AY358" s="166"/>
      <c r="AZ358" s="166"/>
      <c r="BA358" s="166"/>
      <c r="BB358" s="166"/>
      <c r="BC358" s="166"/>
      <c r="BD358" s="166"/>
      <c r="BE358" s="166"/>
      <c r="BF358" s="166"/>
      <c r="BG358" s="166"/>
      <c r="BH358" s="166"/>
      <c r="BI358" s="166"/>
      <c r="BJ358" s="166"/>
      <c r="BK358" s="166"/>
      <c r="BL358" s="166"/>
      <c r="BM358" s="166"/>
      <c r="BN358" s="166"/>
      <c r="BO358" s="166"/>
      <c r="BP358" s="166"/>
      <c r="BQ358" s="166"/>
      <c r="BR358" s="166"/>
      <c r="BS358" s="166"/>
      <c r="BT358" s="166"/>
      <c r="BU358" s="166"/>
      <c r="BV358" s="166"/>
      <c r="BW358" s="166"/>
      <c r="BX358" s="262"/>
      <c r="BY358" s="166"/>
      <c r="BZ358" s="166"/>
      <c r="CA358" s="166"/>
      <c r="CB358" s="166"/>
      <c r="CC358" s="166"/>
      <c r="CD358" s="166"/>
      <c r="CE358" s="166"/>
      <c r="CF358" s="166"/>
      <c r="CG358" s="166"/>
      <c r="CH358" s="166"/>
      <c r="CI358" s="166"/>
      <c r="CJ358" s="166"/>
      <c r="CK358" s="166"/>
      <c r="CL358" s="166"/>
      <c r="CM358" s="166"/>
      <c r="CN358" s="166"/>
      <c r="CO358" s="166"/>
      <c r="CP358" s="166"/>
      <c r="CQ358" s="166"/>
      <c r="CR358" s="166"/>
      <c r="CS358" s="166"/>
      <c r="CT358" s="166"/>
      <c r="CU358" s="166"/>
      <c r="CV358" s="166"/>
      <c r="CW358" s="166"/>
      <c r="CX358" s="166"/>
      <c r="CY358" s="166"/>
      <c r="CZ358" s="166"/>
      <c r="DA358" s="166"/>
      <c r="DB358" s="166"/>
      <c r="DC358" s="166"/>
      <c r="DD358" s="166"/>
      <c r="DE358" s="166"/>
      <c r="DF358" s="262"/>
      <c r="DG358" s="166"/>
      <c r="DH358" s="166"/>
      <c r="DI358" s="166"/>
      <c r="DJ358" s="166"/>
      <c r="DK358" s="166"/>
      <c r="DL358" s="166"/>
      <c r="DM358" s="166"/>
      <c r="DN358" s="166"/>
      <c r="DO358" s="166"/>
      <c r="DP358" s="166"/>
      <c r="DQ358" s="166"/>
      <c r="DR358" s="166"/>
      <c r="DS358" s="166"/>
      <c r="DT358" s="166"/>
      <c r="DU358" s="166"/>
      <c r="DV358" s="166"/>
      <c r="DW358" s="166"/>
      <c r="DX358" s="166"/>
      <c r="DY358" s="166"/>
      <c r="DZ358" s="166"/>
      <c r="EA358" s="166"/>
      <c r="EB358" s="166"/>
      <c r="EC358" s="166"/>
      <c r="ED358" s="166"/>
      <c r="EE358" s="166"/>
      <c r="EF358" s="166"/>
      <c r="EG358" s="166"/>
      <c r="EH358" s="166"/>
      <c r="EI358" s="166"/>
      <c r="EJ358" s="166"/>
      <c r="EK358" s="166"/>
      <c r="EL358" s="166"/>
      <c r="EM358" s="166"/>
      <c r="EN358" s="166"/>
      <c r="EO358" s="166"/>
      <c r="EP358" s="166"/>
      <c r="EQ358" s="166"/>
      <c r="ER358" s="166"/>
      <c r="ES358" s="166"/>
      <c r="ET358" s="166"/>
      <c r="EU358" s="166"/>
      <c r="EV358" s="166"/>
      <c r="EW358" s="166"/>
      <c r="EX358" s="166"/>
    </row>
    <row r="359" spans="10:154" x14ac:dyDescent="0.25"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262"/>
      <c r="AA359" s="166"/>
      <c r="AB359" s="166"/>
      <c r="AC359" s="166"/>
      <c r="AD359" s="166"/>
      <c r="AE359" s="166"/>
      <c r="AF359" s="166"/>
      <c r="AG359" s="166"/>
      <c r="AH359" s="166"/>
      <c r="AI359" s="166"/>
      <c r="AJ359" s="166"/>
      <c r="AK359" s="166"/>
      <c r="AL359" s="166"/>
      <c r="AM359" s="166"/>
      <c r="AN359" s="166"/>
      <c r="AO359" s="166"/>
      <c r="AP359" s="166"/>
      <c r="AQ359" s="166"/>
      <c r="AR359" s="166"/>
      <c r="AS359" s="166"/>
      <c r="AT359" s="166"/>
      <c r="AU359" s="166"/>
      <c r="AV359" s="166"/>
      <c r="AW359" s="166"/>
      <c r="AX359" s="166"/>
      <c r="AY359" s="166"/>
      <c r="AZ359" s="166"/>
      <c r="BA359" s="166"/>
      <c r="BB359" s="166"/>
      <c r="BC359" s="166"/>
      <c r="BD359" s="166"/>
      <c r="BE359" s="166"/>
      <c r="BF359" s="166"/>
      <c r="BG359" s="166"/>
      <c r="BH359" s="166"/>
      <c r="BI359" s="166"/>
      <c r="BJ359" s="166"/>
      <c r="BK359" s="166"/>
      <c r="BL359" s="166"/>
      <c r="BM359" s="166"/>
      <c r="BN359" s="166"/>
      <c r="BO359" s="166"/>
      <c r="BP359" s="166"/>
      <c r="BQ359" s="166"/>
      <c r="BR359" s="166"/>
      <c r="BS359" s="166"/>
      <c r="BT359" s="166"/>
      <c r="BU359" s="166"/>
      <c r="BV359" s="166"/>
      <c r="BW359" s="166"/>
      <c r="BX359" s="262"/>
      <c r="BY359" s="166"/>
      <c r="BZ359" s="166"/>
      <c r="CA359" s="166"/>
      <c r="CB359" s="166"/>
      <c r="CC359" s="166"/>
      <c r="CD359" s="166"/>
      <c r="CE359" s="166"/>
      <c r="CF359" s="166"/>
      <c r="CG359" s="166"/>
      <c r="CH359" s="166"/>
      <c r="CI359" s="166"/>
      <c r="CJ359" s="166"/>
      <c r="CK359" s="166"/>
      <c r="CL359" s="166"/>
      <c r="CM359" s="166"/>
      <c r="CN359" s="166"/>
      <c r="CO359" s="166"/>
      <c r="CP359" s="166"/>
      <c r="CQ359" s="166"/>
      <c r="CR359" s="166"/>
      <c r="CS359" s="166"/>
      <c r="CT359" s="166"/>
      <c r="CU359" s="166"/>
      <c r="CV359" s="166"/>
      <c r="CW359" s="166"/>
      <c r="CX359" s="166"/>
      <c r="CY359" s="166"/>
      <c r="CZ359" s="166"/>
      <c r="DA359" s="166"/>
      <c r="DB359" s="166"/>
      <c r="DC359" s="166"/>
      <c r="DD359" s="166"/>
      <c r="DE359" s="166"/>
      <c r="DF359" s="262"/>
      <c r="DG359" s="166"/>
      <c r="DH359" s="166"/>
      <c r="DI359" s="166"/>
      <c r="DJ359" s="166"/>
      <c r="DK359" s="166"/>
      <c r="DL359" s="166"/>
      <c r="DM359" s="166"/>
      <c r="DN359" s="166"/>
      <c r="DO359" s="166"/>
      <c r="DP359" s="166"/>
      <c r="DQ359" s="166"/>
      <c r="DR359" s="166"/>
      <c r="DS359" s="166"/>
      <c r="DT359" s="166"/>
      <c r="DU359" s="166"/>
      <c r="DV359" s="166"/>
      <c r="DW359" s="166"/>
      <c r="DX359" s="166"/>
      <c r="DY359" s="166"/>
      <c r="DZ359" s="166"/>
      <c r="EA359" s="166"/>
      <c r="EB359" s="166"/>
      <c r="EC359" s="166"/>
      <c r="ED359" s="166"/>
      <c r="EE359" s="166"/>
      <c r="EF359" s="166"/>
      <c r="EG359" s="166"/>
      <c r="EH359" s="166"/>
      <c r="EI359" s="166"/>
      <c r="EJ359" s="166"/>
      <c r="EK359" s="166"/>
      <c r="EL359" s="166"/>
      <c r="EM359" s="166"/>
      <c r="EN359" s="166"/>
      <c r="EO359" s="166"/>
      <c r="EP359" s="166"/>
      <c r="EQ359" s="166"/>
      <c r="ER359" s="166"/>
      <c r="ES359" s="166"/>
      <c r="ET359" s="166"/>
      <c r="EU359" s="166"/>
      <c r="EV359" s="166"/>
      <c r="EW359" s="166"/>
      <c r="EX359" s="166"/>
    </row>
    <row r="360" spans="10:154" x14ac:dyDescent="0.25"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262"/>
      <c r="AA360" s="166"/>
      <c r="AB360" s="166"/>
      <c r="AC360" s="166"/>
      <c r="AD360" s="166"/>
      <c r="AE360" s="166"/>
      <c r="AF360" s="166"/>
      <c r="AG360" s="166"/>
      <c r="AH360" s="166"/>
      <c r="AI360" s="166"/>
      <c r="AJ360" s="166"/>
      <c r="AK360" s="166"/>
      <c r="AL360" s="166"/>
      <c r="AM360" s="166"/>
      <c r="AN360" s="166"/>
      <c r="AO360" s="166"/>
      <c r="AP360" s="166"/>
      <c r="AQ360" s="166"/>
      <c r="AR360" s="166"/>
      <c r="AS360" s="166"/>
      <c r="AT360" s="166"/>
      <c r="AU360" s="166"/>
      <c r="AV360" s="166"/>
      <c r="AW360" s="166"/>
      <c r="AX360" s="166"/>
      <c r="AY360" s="166"/>
      <c r="AZ360" s="166"/>
      <c r="BA360" s="166"/>
      <c r="BB360" s="166"/>
      <c r="BC360" s="166"/>
      <c r="BD360" s="166"/>
      <c r="BE360" s="166"/>
      <c r="BF360" s="166"/>
      <c r="BG360" s="166"/>
      <c r="BH360" s="166"/>
      <c r="BI360" s="166"/>
      <c r="BJ360" s="166"/>
      <c r="BK360" s="166"/>
      <c r="BL360" s="166"/>
      <c r="BM360" s="166"/>
      <c r="BN360" s="166"/>
      <c r="BO360" s="166"/>
      <c r="BP360" s="166"/>
      <c r="BQ360" s="166"/>
      <c r="BR360" s="166"/>
      <c r="BS360" s="166"/>
      <c r="BT360" s="166"/>
      <c r="BU360" s="166"/>
      <c r="BV360" s="166"/>
      <c r="BW360" s="166"/>
      <c r="BX360" s="262"/>
      <c r="BY360" s="166"/>
      <c r="BZ360" s="166"/>
      <c r="CA360" s="166"/>
      <c r="CB360" s="166"/>
      <c r="CC360" s="166"/>
      <c r="CD360" s="166"/>
      <c r="CE360" s="166"/>
      <c r="CF360" s="166"/>
      <c r="CG360" s="166"/>
      <c r="CH360" s="166"/>
      <c r="CI360" s="166"/>
      <c r="CJ360" s="166"/>
      <c r="CK360" s="166"/>
      <c r="CL360" s="166"/>
      <c r="CM360" s="166"/>
      <c r="CN360" s="166"/>
      <c r="CO360" s="166"/>
      <c r="CP360" s="166"/>
      <c r="CQ360" s="166"/>
      <c r="CR360" s="166"/>
      <c r="CS360" s="166"/>
      <c r="CT360" s="166"/>
      <c r="CU360" s="166"/>
      <c r="CV360" s="166"/>
      <c r="CW360" s="166"/>
      <c r="CX360" s="166"/>
      <c r="CY360" s="166"/>
      <c r="CZ360" s="166"/>
      <c r="DA360" s="166"/>
      <c r="DB360" s="166"/>
      <c r="DC360" s="166"/>
      <c r="DD360" s="166"/>
      <c r="DE360" s="166"/>
      <c r="DF360" s="262"/>
      <c r="DG360" s="166"/>
      <c r="DH360" s="166"/>
      <c r="DI360" s="166"/>
      <c r="DJ360" s="166"/>
      <c r="DK360" s="166"/>
      <c r="DL360" s="166"/>
      <c r="DM360" s="166"/>
      <c r="DN360" s="166"/>
      <c r="DO360" s="166"/>
      <c r="DP360" s="166"/>
      <c r="DQ360" s="166"/>
      <c r="DR360" s="166"/>
      <c r="DS360" s="166"/>
      <c r="DT360" s="166"/>
      <c r="DU360" s="166"/>
      <c r="DV360" s="166"/>
      <c r="DW360" s="166"/>
      <c r="DX360" s="166"/>
      <c r="DY360" s="166"/>
      <c r="DZ360" s="166"/>
      <c r="EA360" s="166"/>
      <c r="EB360" s="166"/>
      <c r="EC360" s="166"/>
      <c r="ED360" s="166"/>
      <c r="EE360" s="166"/>
      <c r="EF360" s="166"/>
      <c r="EG360" s="166"/>
      <c r="EH360" s="166"/>
      <c r="EI360" s="166"/>
      <c r="EJ360" s="166"/>
      <c r="EK360" s="166"/>
      <c r="EL360" s="166"/>
      <c r="EM360" s="166"/>
      <c r="EN360" s="166"/>
      <c r="EO360" s="166"/>
      <c r="EP360" s="166"/>
      <c r="EQ360" s="166"/>
      <c r="ER360" s="166"/>
      <c r="ES360" s="166"/>
      <c r="ET360" s="166"/>
      <c r="EU360" s="166"/>
      <c r="EV360" s="166"/>
      <c r="EW360" s="166"/>
      <c r="EX360" s="166"/>
    </row>
    <row r="361" spans="10:154" x14ac:dyDescent="0.25"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262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6"/>
      <c r="AK361" s="166"/>
      <c r="AL361" s="166"/>
      <c r="AM361" s="166"/>
      <c r="AN361" s="166"/>
      <c r="AO361" s="166"/>
      <c r="AP361" s="166"/>
      <c r="AQ361" s="166"/>
      <c r="AR361" s="166"/>
      <c r="AS361" s="166"/>
      <c r="AT361" s="166"/>
      <c r="AU361" s="166"/>
      <c r="AV361" s="166"/>
      <c r="AW361" s="166"/>
      <c r="AX361" s="166"/>
      <c r="AY361" s="166"/>
      <c r="AZ361" s="166"/>
      <c r="BA361" s="166"/>
      <c r="BB361" s="166"/>
      <c r="BC361" s="166"/>
      <c r="BD361" s="166"/>
      <c r="BE361" s="166"/>
      <c r="BF361" s="166"/>
      <c r="BG361" s="166"/>
      <c r="BH361" s="166"/>
      <c r="BI361" s="166"/>
      <c r="BJ361" s="166"/>
      <c r="BK361" s="166"/>
      <c r="BL361" s="166"/>
      <c r="BM361" s="166"/>
      <c r="BN361" s="166"/>
      <c r="BO361" s="166"/>
      <c r="BP361" s="166"/>
      <c r="BQ361" s="166"/>
      <c r="BR361" s="166"/>
      <c r="BS361" s="166"/>
      <c r="BT361" s="166"/>
      <c r="BU361" s="166"/>
      <c r="BV361" s="166"/>
      <c r="BW361" s="166"/>
      <c r="BX361" s="262"/>
      <c r="BY361" s="166"/>
      <c r="BZ361" s="166"/>
      <c r="CA361" s="166"/>
      <c r="CB361" s="166"/>
      <c r="CC361" s="166"/>
      <c r="CD361" s="166"/>
      <c r="CE361" s="166"/>
      <c r="CF361" s="166"/>
      <c r="CG361" s="166"/>
      <c r="CH361" s="166"/>
      <c r="CI361" s="166"/>
      <c r="CJ361" s="166"/>
      <c r="CK361" s="166"/>
      <c r="CL361" s="166"/>
      <c r="CM361" s="166"/>
      <c r="CN361" s="166"/>
      <c r="CO361" s="166"/>
      <c r="CP361" s="166"/>
      <c r="CQ361" s="166"/>
      <c r="CR361" s="166"/>
      <c r="CS361" s="166"/>
      <c r="CT361" s="166"/>
      <c r="CU361" s="166"/>
      <c r="CV361" s="166"/>
      <c r="CW361" s="166"/>
      <c r="CX361" s="166"/>
      <c r="CY361" s="166"/>
      <c r="CZ361" s="166"/>
      <c r="DA361" s="166"/>
      <c r="DB361" s="166"/>
      <c r="DC361" s="166"/>
      <c r="DD361" s="166"/>
      <c r="DE361" s="166"/>
      <c r="DF361" s="262"/>
      <c r="DG361" s="166"/>
      <c r="DH361" s="166"/>
      <c r="DI361" s="166"/>
      <c r="DJ361" s="166"/>
      <c r="DK361" s="166"/>
      <c r="DL361" s="166"/>
      <c r="DM361" s="166"/>
      <c r="DN361" s="166"/>
      <c r="DO361" s="166"/>
      <c r="DP361" s="166"/>
      <c r="DQ361" s="166"/>
      <c r="DR361" s="166"/>
      <c r="DS361" s="166"/>
      <c r="DT361" s="166"/>
      <c r="DU361" s="166"/>
      <c r="DV361" s="166"/>
      <c r="DW361" s="166"/>
      <c r="DX361" s="166"/>
      <c r="DY361" s="166"/>
      <c r="DZ361" s="166"/>
      <c r="EA361" s="166"/>
      <c r="EB361" s="166"/>
      <c r="EC361" s="166"/>
      <c r="ED361" s="166"/>
      <c r="EE361" s="166"/>
      <c r="EF361" s="166"/>
      <c r="EG361" s="166"/>
      <c r="EH361" s="166"/>
      <c r="EI361" s="166"/>
      <c r="EJ361" s="166"/>
      <c r="EK361" s="166"/>
      <c r="EL361" s="166"/>
      <c r="EM361" s="166"/>
      <c r="EN361" s="166"/>
      <c r="EO361" s="166"/>
      <c r="EP361" s="166"/>
      <c r="EQ361" s="166"/>
      <c r="ER361" s="166"/>
      <c r="ES361" s="166"/>
      <c r="ET361" s="166"/>
      <c r="EU361" s="166"/>
      <c r="EV361" s="166"/>
      <c r="EW361" s="166"/>
      <c r="EX361" s="166"/>
    </row>
    <row r="362" spans="10:154" x14ac:dyDescent="0.25"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262"/>
      <c r="AA362" s="166"/>
      <c r="AB362" s="166"/>
      <c r="AC362" s="166"/>
      <c r="AD362" s="166"/>
      <c r="AE362" s="166"/>
      <c r="AF362" s="166"/>
      <c r="AG362" s="166"/>
      <c r="AH362" s="166"/>
      <c r="AI362" s="166"/>
      <c r="AJ362" s="166"/>
      <c r="AK362" s="166"/>
      <c r="AL362" s="166"/>
      <c r="AM362" s="166"/>
      <c r="AN362" s="166"/>
      <c r="AO362" s="166"/>
      <c r="AP362" s="166"/>
      <c r="AQ362" s="166"/>
      <c r="AR362" s="166"/>
      <c r="AS362" s="166"/>
      <c r="AT362" s="166"/>
      <c r="AU362" s="166"/>
      <c r="AV362" s="166"/>
      <c r="AW362" s="166"/>
      <c r="AX362" s="166"/>
      <c r="AY362" s="166"/>
      <c r="AZ362" s="166"/>
      <c r="BA362" s="166"/>
      <c r="BB362" s="166"/>
      <c r="BC362" s="166"/>
      <c r="BD362" s="166"/>
      <c r="BE362" s="166"/>
      <c r="BF362" s="166"/>
      <c r="BG362" s="166"/>
      <c r="BH362" s="166"/>
      <c r="BI362" s="166"/>
      <c r="BJ362" s="166"/>
      <c r="BK362" s="166"/>
      <c r="BL362" s="166"/>
      <c r="BM362" s="166"/>
      <c r="BN362" s="166"/>
      <c r="BO362" s="166"/>
      <c r="BP362" s="166"/>
      <c r="BQ362" s="166"/>
      <c r="BR362" s="166"/>
      <c r="BS362" s="166"/>
      <c r="BT362" s="166"/>
      <c r="BU362" s="166"/>
      <c r="BV362" s="166"/>
      <c r="BW362" s="166"/>
      <c r="BX362" s="262"/>
      <c r="BY362" s="166"/>
      <c r="BZ362" s="166"/>
      <c r="CA362" s="166"/>
      <c r="CB362" s="166"/>
      <c r="CC362" s="166"/>
      <c r="CD362" s="166"/>
      <c r="CE362" s="166"/>
      <c r="CF362" s="166"/>
      <c r="CG362" s="166"/>
      <c r="CH362" s="166"/>
      <c r="CI362" s="166"/>
      <c r="CJ362" s="166"/>
      <c r="CK362" s="166"/>
      <c r="CL362" s="166"/>
      <c r="CM362" s="166"/>
      <c r="CN362" s="166"/>
      <c r="CO362" s="166"/>
      <c r="CP362" s="166"/>
      <c r="CQ362" s="166"/>
      <c r="CR362" s="166"/>
      <c r="CS362" s="166"/>
      <c r="CT362" s="166"/>
      <c r="CU362" s="166"/>
      <c r="CV362" s="166"/>
      <c r="CW362" s="166"/>
      <c r="CX362" s="166"/>
      <c r="CY362" s="166"/>
      <c r="CZ362" s="166"/>
      <c r="DA362" s="166"/>
      <c r="DB362" s="166"/>
      <c r="DC362" s="166"/>
      <c r="DD362" s="166"/>
      <c r="DE362" s="166"/>
      <c r="DF362" s="262"/>
      <c r="DG362" s="166"/>
      <c r="DH362" s="166"/>
      <c r="DI362" s="166"/>
      <c r="DJ362" s="166"/>
      <c r="DK362" s="166"/>
      <c r="DL362" s="166"/>
      <c r="DM362" s="166"/>
      <c r="DN362" s="166"/>
      <c r="DO362" s="166"/>
      <c r="DP362" s="166"/>
      <c r="DQ362" s="166"/>
      <c r="DR362" s="166"/>
      <c r="DS362" s="166"/>
      <c r="DT362" s="166"/>
      <c r="DU362" s="166"/>
      <c r="DV362" s="166"/>
      <c r="DW362" s="166"/>
      <c r="DX362" s="166"/>
      <c r="DY362" s="166"/>
      <c r="DZ362" s="166"/>
      <c r="EA362" s="166"/>
      <c r="EB362" s="166"/>
      <c r="EC362" s="166"/>
      <c r="ED362" s="166"/>
      <c r="EE362" s="166"/>
      <c r="EF362" s="166"/>
      <c r="EG362" s="166"/>
      <c r="EH362" s="166"/>
      <c r="EI362" s="166"/>
      <c r="EJ362" s="166"/>
      <c r="EK362" s="166"/>
      <c r="EL362" s="166"/>
      <c r="EM362" s="166"/>
      <c r="EN362" s="166"/>
      <c r="EO362" s="166"/>
      <c r="EP362" s="166"/>
      <c r="EQ362" s="166"/>
      <c r="ER362" s="166"/>
      <c r="ES362" s="166"/>
      <c r="ET362" s="166"/>
      <c r="EU362" s="166"/>
      <c r="EV362" s="166"/>
      <c r="EW362" s="166"/>
      <c r="EX362" s="166"/>
    </row>
    <row r="363" spans="10:154" x14ac:dyDescent="0.25"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262"/>
      <c r="AA363" s="166"/>
      <c r="AB363" s="166"/>
      <c r="AC363" s="166"/>
      <c r="AD363" s="166"/>
      <c r="AE363" s="166"/>
      <c r="AF363" s="166"/>
      <c r="AG363" s="166"/>
      <c r="AH363" s="166"/>
      <c r="AI363" s="166"/>
      <c r="AJ363" s="166"/>
      <c r="AK363" s="166"/>
      <c r="AL363" s="166"/>
      <c r="AM363" s="166"/>
      <c r="AN363" s="166"/>
      <c r="AO363" s="166"/>
      <c r="AP363" s="166"/>
      <c r="AQ363" s="166"/>
      <c r="AR363" s="166"/>
      <c r="AS363" s="166"/>
      <c r="AT363" s="166"/>
      <c r="AU363" s="166"/>
      <c r="AV363" s="166"/>
      <c r="AW363" s="166"/>
      <c r="AX363" s="166"/>
      <c r="AY363" s="166"/>
      <c r="AZ363" s="166"/>
      <c r="BA363" s="166"/>
      <c r="BB363" s="166"/>
      <c r="BC363" s="166"/>
      <c r="BD363" s="166"/>
      <c r="BE363" s="166"/>
      <c r="BF363" s="166"/>
      <c r="BG363" s="166"/>
      <c r="BH363" s="166"/>
      <c r="BI363" s="166"/>
      <c r="BJ363" s="166"/>
      <c r="BK363" s="166"/>
      <c r="BL363" s="166"/>
      <c r="BM363" s="166"/>
      <c r="BN363" s="166"/>
      <c r="BO363" s="166"/>
      <c r="BP363" s="166"/>
      <c r="BQ363" s="166"/>
      <c r="BR363" s="166"/>
      <c r="BS363" s="166"/>
      <c r="BT363" s="166"/>
      <c r="BU363" s="166"/>
      <c r="BV363" s="166"/>
      <c r="BW363" s="166"/>
      <c r="BX363" s="262"/>
      <c r="BY363" s="166"/>
      <c r="BZ363" s="166"/>
      <c r="CA363" s="166"/>
      <c r="CB363" s="166"/>
      <c r="CC363" s="166"/>
      <c r="CD363" s="166"/>
      <c r="CE363" s="166"/>
      <c r="CF363" s="166"/>
      <c r="CG363" s="166"/>
      <c r="CH363" s="166"/>
      <c r="CI363" s="166"/>
      <c r="CJ363" s="166"/>
      <c r="CK363" s="166"/>
      <c r="CL363" s="166"/>
      <c r="CM363" s="166"/>
      <c r="CN363" s="166"/>
      <c r="CO363" s="166"/>
      <c r="CP363" s="166"/>
      <c r="CQ363" s="166"/>
      <c r="CR363" s="166"/>
      <c r="CS363" s="166"/>
      <c r="CT363" s="166"/>
      <c r="CU363" s="166"/>
      <c r="CV363" s="166"/>
      <c r="CW363" s="166"/>
      <c r="CX363" s="166"/>
      <c r="CY363" s="166"/>
      <c r="CZ363" s="166"/>
      <c r="DA363" s="166"/>
      <c r="DB363" s="166"/>
      <c r="DC363" s="166"/>
      <c r="DD363" s="166"/>
      <c r="DE363" s="166"/>
      <c r="DF363" s="262"/>
      <c r="DG363" s="166"/>
      <c r="DH363" s="166"/>
      <c r="DI363" s="166"/>
      <c r="DJ363" s="166"/>
      <c r="DK363" s="166"/>
      <c r="DL363" s="166"/>
      <c r="DM363" s="166"/>
      <c r="DN363" s="166"/>
      <c r="DO363" s="166"/>
      <c r="DP363" s="166"/>
      <c r="DQ363" s="166"/>
      <c r="DR363" s="166"/>
      <c r="DS363" s="166"/>
      <c r="DT363" s="166"/>
      <c r="DU363" s="166"/>
      <c r="DV363" s="166"/>
      <c r="DW363" s="166"/>
      <c r="DX363" s="166"/>
      <c r="DY363" s="166"/>
      <c r="DZ363" s="166"/>
      <c r="EA363" s="166"/>
      <c r="EB363" s="166"/>
      <c r="EC363" s="166"/>
      <c r="ED363" s="166"/>
      <c r="EE363" s="166"/>
      <c r="EF363" s="166"/>
      <c r="EG363" s="166"/>
      <c r="EH363" s="166"/>
      <c r="EI363" s="166"/>
      <c r="EJ363" s="166"/>
      <c r="EK363" s="166"/>
      <c r="EL363" s="166"/>
      <c r="EM363" s="166"/>
      <c r="EN363" s="166"/>
      <c r="EO363" s="166"/>
      <c r="EP363" s="166"/>
      <c r="EQ363" s="166"/>
      <c r="ER363" s="166"/>
      <c r="ES363" s="166"/>
      <c r="ET363" s="166"/>
      <c r="EU363" s="166"/>
      <c r="EV363" s="166"/>
      <c r="EW363" s="166"/>
      <c r="EX363" s="166"/>
    </row>
    <row r="364" spans="10:154" x14ac:dyDescent="0.25"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262"/>
      <c r="AA364" s="166"/>
      <c r="AB364" s="166"/>
      <c r="AC364" s="166"/>
      <c r="AD364" s="166"/>
      <c r="AE364" s="166"/>
      <c r="AF364" s="166"/>
      <c r="AG364" s="166"/>
      <c r="AH364" s="166"/>
      <c r="AI364" s="166"/>
      <c r="AJ364" s="166"/>
      <c r="AK364" s="166"/>
      <c r="AL364" s="166"/>
      <c r="AM364" s="166"/>
      <c r="AN364" s="166"/>
      <c r="AO364" s="166"/>
      <c r="AP364" s="166"/>
      <c r="AQ364" s="166"/>
      <c r="AR364" s="166"/>
      <c r="AS364" s="166"/>
      <c r="AT364" s="166"/>
      <c r="AU364" s="166"/>
      <c r="AV364" s="166"/>
      <c r="AW364" s="166"/>
      <c r="AX364" s="166"/>
      <c r="AY364" s="166"/>
      <c r="AZ364" s="166"/>
      <c r="BA364" s="166"/>
      <c r="BB364" s="166"/>
      <c r="BC364" s="166"/>
      <c r="BD364" s="166"/>
      <c r="BE364" s="166"/>
      <c r="BF364" s="166"/>
      <c r="BG364" s="166"/>
      <c r="BH364" s="166"/>
      <c r="BI364" s="166"/>
      <c r="BJ364" s="166"/>
      <c r="BK364" s="166"/>
      <c r="BL364" s="166"/>
      <c r="BM364" s="166"/>
      <c r="BN364" s="166"/>
      <c r="BO364" s="166"/>
      <c r="BP364" s="166"/>
      <c r="BQ364" s="166"/>
      <c r="BR364" s="166"/>
      <c r="BS364" s="166"/>
      <c r="BT364" s="166"/>
      <c r="BU364" s="166"/>
      <c r="BV364" s="166"/>
      <c r="BW364" s="166"/>
      <c r="BX364" s="262"/>
      <c r="BY364" s="166"/>
      <c r="BZ364" s="166"/>
      <c r="CA364" s="166"/>
      <c r="CB364" s="166"/>
      <c r="CC364" s="166"/>
      <c r="CD364" s="166"/>
      <c r="CE364" s="166"/>
      <c r="CF364" s="166"/>
      <c r="CG364" s="166"/>
      <c r="CH364" s="166"/>
      <c r="CI364" s="166"/>
      <c r="CJ364" s="166"/>
      <c r="CK364" s="166"/>
      <c r="CL364" s="166"/>
      <c r="CM364" s="166"/>
      <c r="CN364" s="166"/>
      <c r="CO364" s="166"/>
      <c r="CP364" s="166"/>
      <c r="CQ364" s="166"/>
      <c r="CR364" s="166"/>
      <c r="CS364" s="166"/>
      <c r="CT364" s="166"/>
      <c r="CU364" s="166"/>
      <c r="CV364" s="166"/>
      <c r="CW364" s="166"/>
      <c r="CX364" s="166"/>
      <c r="CY364" s="166"/>
      <c r="CZ364" s="166"/>
      <c r="DA364" s="166"/>
      <c r="DB364" s="166"/>
      <c r="DC364" s="166"/>
      <c r="DD364" s="166"/>
      <c r="DE364" s="166"/>
      <c r="DF364" s="262"/>
      <c r="DG364" s="166"/>
      <c r="DH364" s="166"/>
      <c r="DI364" s="166"/>
      <c r="DJ364" s="166"/>
      <c r="DK364" s="166"/>
      <c r="DL364" s="166"/>
      <c r="DM364" s="166"/>
      <c r="DN364" s="166"/>
      <c r="DO364" s="166"/>
      <c r="DP364" s="166"/>
      <c r="DQ364" s="166"/>
      <c r="DR364" s="166"/>
      <c r="DS364" s="166"/>
      <c r="DT364" s="166"/>
      <c r="DU364" s="166"/>
      <c r="DV364" s="166"/>
      <c r="DW364" s="166"/>
      <c r="DX364" s="166"/>
      <c r="DY364" s="166"/>
      <c r="DZ364" s="166"/>
      <c r="EA364" s="166"/>
      <c r="EB364" s="166"/>
      <c r="EC364" s="166"/>
      <c r="ED364" s="166"/>
      <c r="EE364" s="166"/>
      <c r="EF364" s="166"/>
      <c r="EG364" s="166"/>
      <c r="EH364" s="166"/>
      <c r="EI364" s="166"/>
      <c r="EJ364" s="166"/>
      <c r="EK364" s="166"/>
      <c r="EL364" s="166"/>
      <c r="EM364" s="166"/>
      <c r="EN364" s="166"/>
      <c r="EO364" s="166"/>
      <c r="EP364" s="166"/>
      <c r="EQ364" s="166"/>
      <c r="ER364" s="166"/>
      <c r="ES364" s="166"/>
      <c r="ET364" s="166"/>
      <c r="EU364" s="166"/>
      <c r="EV364" s="166"/>
      <c r="EW364" s="166"/>
      <c r="EX364" s="166"/>
    </row>
    <row r="365" spans="10:154" x14ac:dyDescent="0.25"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262"/>
      <c r="AA365" s="166"/>
      <c r="AB365" s="166"/>
      <c r="AC365" s="166"/>
      <c r="AD365" s="166"/>
      <c r="AE365" s="166"/>
      <c r="AF365" s="166"/>
      <c r="AG365" s="166"/>
      <c r="AH365" s="166"/>
      <c r="AI365" s="166"/>
      <c r="AJ365" s="166"/>
      <c r="AK365" s="166"/>
      <c r="AL365" s="166"/>
      <c r="AM365" s="166"/>
      <c r="AN365" s="166"/>
      <c r="AO365" s="166"/>
      <c r="AP365" s="166"/>
      <c r="AQ365" s="166"/>
      <c r="AR365" s="166"/>
      <c r="AS365" s="166"/>
      <c r="AT365" s="166"/>
      <c r="AU365" s="166"/>
      <c r="AV365" s="166"/>
      <c r="AW365" s="166"/>
      <c r="AX365" s="166"/>
      <c r="AY365" s="166"/>
      <c r="AZ365" s="166"/>
      <c r="BA365" s="166"/>
      <c r="BB365" s="166"/>
      <c r="BC365" s="166"/>
      <c r="BD365" s="166"/>
      <c r="BE365" s="166"/>
      <c r="BF365" s="166"/>
      <c r="BG365" s="166"/>
      <c r="BH365" s="166"/>
      <c r="BI365" s="166"/>
      <c r="BJ365" s="166"/>
      <c r="BK365" s="166"/>
      <c r="BL365" s="166"/>
      <c r="BM365" s="166"/>
      <c r="BN365" s="166"/>
      <c r="BO365" s="166"/>
      <c r="BP365" s="166"/>
      <c r="BQ365" s="166"/>
      <c r="BR365" s="166"/>
      <c r="BS365" s="166"/>
      <c r="BT365" s="166"/>
      <c r="BU365" s="166"/>
      <c r="BV365" s="166"/>
      <c r="BW365" s="166"/>
      <c r="BX365" s="262"/>
      <c r="BY365" s="166"/>
      <c r="BZ365" s="166"/>
      <c r="CA365" s="166"/>
      <c r="CB365" s="166"/>
      <c r="CC365" s="166"/>
      <c r="CD365" s="166"/>
      <c r="CE365" s="166"/>
      <c r="CF365" s="166"/>
      <c r="CG365" s="166"/>
      <c r="CH365" s="166"/>
      <c r="CI365" s="166"/>
      <c r="CJ365" s="166"/>
      <c r="CK365" s="166"/>
      <c r="CL365" s="166"/>
      <c r="CM365" s="166"/>
      <c r="CN365" s="166"/>
      <c r="CO365" s="166"/>
      <c r="CP365" s="166"/>
      <c r="CQ365" s="166"/>
      <c r="CR365" s="166"/>
      <c r="CS365" s="166"/>
      <c r="CT365" s="166"/>
      <c r="CU365" s="166"/>
      <c r="CV365" s="166"/>
      <c r="CW365" s="166"/>
      <c r="CX365" s="166"/>
      <c r="CY365" s="166"/>
      <c r="CZ365" s="166"/>
      <c r="DA365" s="166"/>
      <c r="DB365" s="166"/>
      <c r="DC365" s="166"/>
      <c r="DD365" s="166"/>
      <c r="DE365" s="166"/>
      <c r="DF365" s="262"/>
      <c r="DG365" s="166"/>
      <c r="DH365" s="166"/>
      <c r="DI365" s="166"/>
      <c r="DJ365" s="166"/>
      <c r="DK365" s="166"/>
      <c r="DL365" s="166"/>
      <c r="DM365" s="166"/>
      <c r="DN365" s="166"/>
      <c r="DO365" s="166"/>
      <c r="DP365" s="166"/>
      <c r="DQ365" s="166"/>
      <c r="DR365" s="166"/>
      <c r="DS365" s="166"/>
      <c r="DT365" s="166"/>
      <c r="DU365" s="166"/>
      <c r="DV365" s="166"/>
      <c r="DW365" s="166"/>
      <c r="DX365" s="166"/>
      <c r="DY365" s="166"/>
      <c r="DZ365" s="166"/>
      <c r="EA365" s="166"/>
      <c r="EB365" s="166"/>
      <c r="EC365" s="166"/>
      <c r="ED365" s="166"/>
      <c r="EE365" s="166"/>
      <c r="EF365" s="166"/>
      <c r="EG365" s="166"/>
      <c r="EH365" s="166"/>
      <c r="EI365" s="166"/>
      <c r="EJ365" s="166"/>
      <c r="EK365" s="166"/>
      <c r="EL365" s="166"/>
      <c r="EM365" s="166"/>
      <c r="EN365" s="166"/>
      <c r="EO365" s="166"/>
      <c r="EP365" s="166"/>
      <c r="EQ365" s="166"/>
      <c r="ER365" s="166"/>
      <c r="ES365" s="166"/>
      <c r="ET365" s="166"/>
      <c r="EU365" s="166"/>
      <c r="EV365" s="166"/>
      <c r="EW365" s="166"/>
      <c r="EX365" s="166"/>
    </row>
    <row r="366" spans="10:154" x14ac:dyDescent="0.25"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262"/>
      <c r="AA366" s="166"/>
      <c r="AB366" s="166"/>
      <c r="AC366" s="166"/>
      <c r="AD366" s="166"/>
      <c r="AE366" s="166"/>
      <c r="AF366" s="166"/>
      <c r="AG366" s="166"/>
      <c r="AH366" s="166"/>
      <c r="AI366" s="166"/>
      <c r="AJ366" s="166"/>
      <c r="AK366" s="166"/>
      <c r="AL366" s="166"/>
      <c r="AM366" s="166"/>
      <c r="AN366" s="166"/>
      <c r="AO366" s="166"/>
      <c r="AP366" s="166"/>
      <c r="AQ366" s="166"/>
      <c r="AR366" s="166"/>
      <c r="AS366" s="166"/>
      <c r="AT366" s="166"/>
      <c r="AU366" s="166"/>
      <c r="AV366" s="166"/>
      <c r="AW366" s="166"/>
      <c r="AX366" s="166"/>
      <c r="AY366" s="166"/>
      <c r="AZ366" s="166"/>
      <c r="BA366" s="166"/>
      <c r="BB366" s="166"/>
      <c r="BC366" s="166"/>
      <c r="BD366" s="166"/>
      <c r="BE366" s="166"/>
      <c r="BF366" s="166"/>
      <c r="BG366" s="166"/>
      <c r="BH366" s="166"/>
      <c r="BI366" s="166"/>
      <c r="BJ366" s="166"/>
      <c r="BK366" s="166"/>
      <c r="BL366" s="166"/>
      <c r="BM366" s="166"/>
      <c r="BN366" s="166"/>
      <c r="BO366" s="166"/>
      <c r="BP366" s="166"/>
      <c r="BQ366" s="166"/>
      <c r="BR366" s="166"/>
      <c r="BS366" s="166"/>
      <c r="BT366" s="166"/>
      <c r="BU366" s="166"/>
      <c r="BV366" s="166"/>
      <c r="BW366" s="166"/>
      <c r="BX366" s="262"/>
      <c r="BY366" s="166"/>
      <c r="BZ366" s="166"/>
      <c r="CA366" s="166"/>
      <c r="CB366" s="166"/>
      <c r="CC366" s="166"/>
      <c r="CD366" s="166"/>
      <c r="CE366" s="166"/>
      <c r="CF366" s="166"/>
      <c r="CG366" s="166"/>
      <c r="CH366" s="166"/>
      <c r="CI366" s="166"/>
      <c r="CJ366" s="166"/>
      <c r="CK366" s="166"/>
      <c r="CL366" s="166"/>
      <c r="CM366" s="166"/>
      <c r="CN366" s="166"/>
      <c r="CO366" s="166"/>
      <c r="CP366" s="166"/>
      <c r="CQ366" s="166"/>
      <c r="CR366" s="166"/>
      <c r="CS366" s="166"/>
      <c r="CT366" s="166"/>
      <c r="CU366" s="166"/>
      <c r="CV366" s="166"/>
      <c r="CW366" s="166"/>
      <c r="CX366" s="166"/>
      <c r="CY366" s="166"/>
      <c r="CZ366" s="166"/>
      <c r="DA366" s="166"/>
      <c r="DB366" s="166"/>
      <c r="DC366" s="166"/>
      <c r="DD366" s="166"/>
      <c r="DE366" s="166"/>
      <c r="DF366" s="262"/>
      <c r="DG366" s="166"/>
      <c r="DH366" s="166"/>
      <c r="DI366" s="166"/>
      <c r="DJ366" s="166"/>
      <c r="DK366" s="166"/>
      <c r="DL366" s="166"/>
      <c r="DM366" s="166"/>
      <c r="DN366" s="166"/>
      <c r="DO366" s="166"/>
      <c r="DP366" s="166"/>
      <c r="DQ366" s="166"/>
      <c r="DR366" s="166"/>
      <c r="DS366" s="166"/>
      <c r="DT366" s="166"/>
      <c r="DU366" s="166"/>
      <c r="DV366" s="166"/>
      <c r="DW366" s="166"/>
      <c r="DX366" s="166"/>
      <c r="DY366" s="166"/>
      <c r="DZ366" s="166"/>
      <c r="EA366" s="166"/>
      <c r="EB366" s="166"/>
      <c r="EC366" s="166"/>
      <c r="ED366" s="166"/>
      <c r="EE366" s="166"/>
      <c r="EF366" s="166"/>
      <c r="EG366" s="166"/>
      <c r="EH366" s="166"/>
      <c r="EI366" s="166"/>
      <c r="EJ366" s="166"/>
      <c r="EK366" s="166"/>
      <c r="EL366" s="166"/>
      <c r="EM366" s="166"/>
      <c r="EN366" s="166"/>
      <c r="EO366" s="166"/>
      <c r="EP366" s="166"/>
      <c r="EQ366" s="166"/>
      <c r="ER366" s="166"/>
      <c r="ES366" s="166"/>
      <c r="ET366" s="166"/>
      <c r="EU366" s="166"/>
      <c r="EV366" s="166"/>
      <c r="EW366" s="166"/>
      <c r="EX366" s="166"/>
    </row>
    <row r="367" spans="10:154" x14ac:dyDescent="0.25"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262"/>
      <c r="AA367" s="166"/>
      <c r="AB367" s="166"/>
      <c r="AC367" s="166"/>
      <c r="AD367" s="166"/>
      <c r="AE367" s="166"/>
      <c r="AF367" s="166"/>
      <c r="AG367" s="166"/>
      <c r="AH367" s="166"/>
      <c r="AI367" s="166"/>
      <c r="AJ367" s="166"/>
      <c r="AK367" s="166"/>
      <c r="AL367" s="166"/>
      <c r="AM367" s="166"/>
      <c r="AN367" s="166"/>
      <c r="AO367" s="166"/>
      <c r="AP367" s="166"/>
      <c r="AQ367" s="166"/>
      <c r="AR367" s="166"/>
      <c r="AS367" s="166"/>
      <c r="AT367" s="166"/>
      <c r="AU367" s="166"/>
      <c r="AV367" s="166"/>
      <c r="AW367" s="166"/>
      <c r="AX367" s="166"/>
      <c r="AY367" s="166"/>
      <c r="AZ367" s="166"/>
      <c r="BA367" s="166"/>
      <c r="BB367" s="166"/>
      <c r="BC367" s="166"/>
      <c r="BD367" s="166"/>
      <c r="BE367" s="166"/>
      <c r="BF367" s="166"/>
      <c r="BG367" s="166"/>
      <c r="BH367" s="166"/>
      <c r="BI367" s="166"/>
      <c r="BJ367" s="166"/>
      <c r="BK367" s="166"/>
      <c r="BL367" s="166"/>
      <c r="BM367" s="166"/>
      <c r="BN367" s="166"/>
      <c r="BO367" s="166"/>
      <c r="BP367" s="166"/>
      <c r="BQ367" s="166"/>
      <c r="BR367" s="166"/>
      <c r="BS367" s="166"/>
      <c r="BT367" s="166"/>
      <c r="BU367" s="166"/>
      <c r="BV367" s="166"/>
      <c r="BW367" s="166"/>
      <c r="BX367" s="262"/>
      <c r="BY367" s="166"/>
      <c r="BZ367" s="166"/>
      <c r="CA367" s="166"/>
      <c r="CB367" s="166"/>
      <c r="CC367" s="166"/>
      <c r="CD367" s="166"/>
      <c r="CE367" s="166"/>
      <c r="CF367" s="166"/>
      <c r="CG367" s="166"/>
      <c r="CH367" s="166"/>
      <c r="CI367" s="166"/>
      <c r="CJ367" s="166"/>
      <c r="CK367" s="166"/>
      <c r="CL367" s="166"/>
      <c r="CM367" s="166"/>
      <c r="CN367" s="166"/>
      <c r="CO367" s="166"/>
      <c r="CP367" s="166"/>
      <c r="CQ367" s="166"/>
      <c r="CR367" s="166"/>
      <c r="CS367" s="166"/>
      <c r="CT367" s="166"/>
      <c r="CU367" s="166"/>
      <c r="CV367" s="166"/>
      <c r="CW367" s="166"/>
      <c r="CX367" s="166"/>
      <c r="CY367" s="166"/>
      <c r="CZ367" s="166"/>
      <c r="DA367" s="166"/>
      <c r="DB367" s="166"/>
      <c r="DC367" s="166"/>
      <c r="DD367" s="166"/>
      <c r="DE367" s="166"/>
      <c r="DF367" s="262"/>
      <c r="DG367" s="166"/>
      <c r="DH367" s="166"/>
      <c r="DI367" s="166"/>
      <c r="DJ367" s="166"/>
      <c r="DK367" s="166"/>
      <c r="DL367" s="166"/>
      <c r="DM367" s="166"/>
      <c r="DN367" s="166"/>
      <c r="DO367" s="166"/>
      <c r="DP367" s="166"/>
      <c r="DQ367" s="166"/>
      <c r="DR367" s="166"/>
      <c r="DS367" s="166"/>
      <c r="DT367" s="166"/>
      <c r="DU367" s="166"/>
      <c r="DV367" s="166"/>
      <c r="DW367" s="166"/>
      <c r="DX367" s="166"/>
      <c r="DY367" s="166"/>
      <c r="DZ367" s="166"/>
      <c r="EA367" s="166"/>
      <c r="EB367" s="166"/>
      <c r="EC367" s="166"/>
      <c r="ED367" s="166"/>
      <c r="EE367" s="166"/>
      <c r="EF367" s="166"/>
      <c r="EG367" s="166"/>
      <c r="EH367" s="166"/>
      <c r="EI367" s="166"/>
      <c r="EJ367" s="166"/>
      <c r="EK367" s="166"/>
      <c r="EL367" s="166"/>
      <c r="EM367" s="166"/>
      <c r="EN367" s="166"/>
      <c r="EO367" s="166"/>
      <c r="EP367" s="166"/>
      <c r="EQ367" s="166"/>
      <c r="ER367" s="166"/>
      <c r="ES367" s="166"/>
      <c r="ET367" s="166"/>
      <c r="EU367" s="166"/>
      <c r="EV367" s="166"/>
      <c r="EW367" s="166"/>
      <c r="EX367" s="166"/>
    </row>
  </sheetData>
  <sheetProtection formatCells="0" formatColumns="0" formatRows="0" insertColumns="0" insertRows="0" insertHyperlinks="0" deleteColumns="0" deleteRows="0" sort="0" autoFilter="0" pivotTables="0"/>
  <dataConsolidate/>
  <customSheetViews>
    <customSheetView guid="{18D66124-A7C6-4255-A409-51A7F389ACAB}">
      <pane xSplit="2" ySplit="4" topLeftCell="I244" activePane="bottomRight" state="frozen"/>
      <selection pane="bottomRight" activeCell="I245" sqref="I245"/>
      <pageMargins left="0.7" right="0.7" top="0.75" bottom="0.75" header="0.3" footer="0.3"/>
      <pageSetup paperSize="9" orientation="portrait" r:id="rId1"/>
    </customSheetView>
  </customSheetViews>
  <mergeCells count="1">
    <mergeCell ref="E3:G3"/>
  </mergeCells>
  <phoneticPr fontId="68" type="noConversion"/>
  <pageMargins left="0.7" right="0.7" top="0.75" bottom="0.75" header="0.3" footer="0.3"/>
  <pageSetup paperSize="9" orientation="portrait" r:id="rId2"/>
  <ignoredErrors>
    <ignoredError sqref="D229 D224" formula="1"/>
  </ignoredErrors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O60"/>
  <sheetViews>
    <sheetView zoomScale="90" zoomScaleNormal="70" workbookViewId="0">
      <selection activeCell="B6" sqref="B6"/>
    </sheetView>
  </sheetViews>
  <sheetFormatPr defaultRowHeight="15" x14ac:dyDescent="0.25"/>
  <cols>
    <col min="1" max="1" width="19" customWidth="1"/>
    <col min="2" max="2" width="17.28515625" style="17" customWidth="1"/>
    <col min="3" max="4" width="14" style="17" customWidth="1"/>
    <col min="5" max="5" width="16" style="17" customWidth="1"/>
    <col min="6" max="11" width="14" customWidth="1"/>
    <col min="12" max="12" width="15.28515625" customWidth="1"/>
    <col min="13" max="13" width="16" customWidth="1"/>
    <col min="14" max="14" width="15.5703125" customWidth="1"/>
    <col min="15" max="17" width="14" customWidth="1"/>
  </cols>
  <sheetData>
    <row r="1" spans="1:17" s="68" customFormat="1" ht="66.75" customHeight="1" x14ac:dyDescent="0.25">
      <c r="A1" s="62"/>
      <c r="B1" s="63"/>
      <c r="C1" s="63"/>
      <c r="D1" s="64"/>
      <c r="E1" s="64"/>
      <c r="F1" s="64"/>
      <c r="G1" s="64"/>
      <c r="H1" s="65"/>
      <c r="I1" s="65"/>
      <c r="J1" s="65"/>
      <c r="K1" s="66"/>
      <c r="L1" s="66"/>
      <c r="M1" s="66"/>
      <c r="N1" s="67"/>
    </row>
    <row r="2" spans="1:17" s="72" customFormat="1" ht="39.75" customHeight="1" x14ac:dyDescent="0.45">
      <c r="A2" s="78"/>
      <c r="B2" s="78" t="s">
        <v>334</v>
      </c>
      <c r="D2" s="69"/>
      <c r="E2" s="69"/>
      <c r="F2" s="69"/>
      <c r="G2" s="69"/>
      <c r="H2" s="70"/>
      <c r="I2" s="70"/>
      <c r="J2" s="70"/>
      <c r="K2" s="71"/>
      <c r="L2" s="71"/>
      <c r="M2" s="71"/>
      <c r="N2" s="71"/>
    </row>
    <row r="3" spans="1:17" s="84" customFormat="1" ht="26.25" customHeight="1" thickBot="1" x14ac:dyDescent="0.5">
      <c r="A3" s="79" t="s">
        <v>116</v>
      </c>
      <c r="B3" s="108"/>
      <c r="C3" s="80"/>
      <c r="D3" s="81"/>
      <c r="E3" s="81"/>
      <c r="F3" s="81"/>
      <c r="G3" s="81"/>
      <c r="H3" s="82"/>
      <c r="I3" s="82"/>
      <c r="J3" s="82"/>
      <c r="K3" s="83"/>
      <c r="L3" s="83"/>
      <c r="M3" s="83"/>
      <c r="N3" s="83"/>
    </row>
    <row r="4" spans="1:17" s="74" customFormat="1" ht="42" customHeight="1" x14ac:dyDescent="0.3">
      <c r="A4" s="73" t="s">
        <v>159</v>
      </c>
      <c r="B4" s="113" t="s">
        <v>214</v>
      </c>
      <c r="C4" s="113" t="s">
        <v>129</v>
      </c>
      <c r="D4" s="113" t="s">
        <v>130</v>
      </c>
      <c r="E4" s="113" t="s">
        <v>131</v>
      </c>
      <c r="F4" s="113" t="s">
        <v>132</v>
      </c>
      <c r="G4" s="113" t="s">
        <v>133</v>
      </c>
      <c r="H4" s="113" t="s">
        <v>134</v>
      </c>
      <c r="I4" s="113" t="s">
        <v>135</v>
      </c>
      <c r="J4" s="113" t="s">
        <v>136</v>
      </c>
      <c r="K4" s="113" t="s">
        <v>137</v>
      </c>
      <c r="L4" s="113" t="s">
        <v>138</v>
      </c>
      <c r="M4" s="113" t="s">
        <v>139</v>
      </c>
      <c r="N4" s="113" t="s">
        <v>140</v>
      </c>
      <c r="O4" s="113" t="s">
        <v>141</v>
      </c>
      <c r="P4" s="113" t="s">
        <v>142</v>
      </c>
      <c r="Q4" s="113" t="s">
        <v>143</v>
      </c>
    </row>
    <row r="5" spans="1:17" s="77" customFormat="1" ht="19.5" thickBot="1" x14ac:dyDescent="0.35">
      <c r="A5" s="75" t="s">
        <v>24</v>
      </c>
      <c r="B5" s="76" t="s">
        <v>68</v>
      </c>
      <c r="C5" s="76" t="s">
        <v>144</v>
      </c>
      <c r="D5" s="76" t="s">
        <v>145</v>
      </c>
      <c r="E5" s="76" t="s">
        <v>146</v>
      </c>
      <c r="F5" s="76" t="s">
        <v>147</v>
      </c>
      <c r="G5" s="76" t="s">
        <v>147</v>
      </c>
      <c r="H5" s="76" t="s">
        <v>148</v>
      </c>
      <c r="I5" s="76" t="s">
        <v>149</v>
      </c>
      <c r="J5" s="76" t="s">
        <v>150</v>
      </c>
      <c r="K5" s="76" t="s">
        <v>151</v>
      </c>
      <c r="L5" s="76" t="s">
        <v>152</v>
      </c>
      <c r="M5" s="76" t="s">
        <v>153</v>
      </c>
      <c r="N5" s="76" t="s">
        <v>154</v>
      </c>
      <c r="O5" s="76" t="s">
        <v>155</v>
      </c>
      <c r="P5" s="76" t="s">
        <v>156</v>
      </c>
      <c r="Q5" s="76" t="s">
        <v>157</v>
      </c>
    </row>
    <row r="6" spans="1:17" s="112" customFormat="1" ht="35.25" customHeight="1" thickBot="1" x14ac:dyDescent="0.3">
      <c r="A6" s="110" t="s">
        <v>116</v>
      </c>
      <c r="B6" s="111" t="e">
        <f>'2.Data entry'!F30+'2.Data entry'!F46</f>
        <v>#DIV/0!</v>
      </c>
      <c r="C6" s="111" t="e">
        <f>'2b.Impact'!DG284</f>
        <v>#DIV/0!</v>
      </c>
      <c r="D6" s="111" t="e">
        <f>'2b.Impact'!DH284</f>
        <v>#DIV/0!</v>
      </c>
      <c r="E6" s="111" t="e">
        <f>'2b.Impact'!DI284</f>
        <v>#DIV/0!</v>
      </c>
      <c r="F6" s="111" t="e">
        <f>'2b.Impact'!DJ284</f>
        <v>#DIV/0!</v>
      </c>
      <c r="G6" s="111" t="e">
        <f>'2b.Impact'!DK284</f>
        <v>#DIV/0!</v>
      </c>
      <c r="H6" s="111" t="e">
        <f>'2b.Impact'!DL284</f>
        <v>#DIV/0!</v>
      </c>
      <c r="I6" s="111" t="e">
        <f>'2b.Impact'!DM284</f>
        <v>#DIV/0!</v>
      </c>
      <c r="J6" s="111" t="e">
        <f>'2b.Impact'!DN284</f>
        <v>#DIV/0!</v>
      </c>
      <c r="K6" s="111" t="e">
        <f>'2b.Impact'!DO284</f>
        <v>#DIV/0!</v>
      </c>
      <c r="L6" s="111" t="e">
        <f>'2b.Impact'!DP284</f>
        <v>#DIV/0!</v>
      </c>
      <c r="M6" s="111" t="e">
        <f>'2b.Impact'!DQ284</f>
        <v>#DIV/0!</v>
      </c>
      <c r="N6" s="111" t="e">
        <f>'2b.Impact'!DR284</f>
        <v>#DIV/0!</v>
      </c>
      <c r="O6" s="111" t="e">
        <f>'2b.Impact'!DS284</f>
        <v>#DIV/0!</v>
      </c>
      <c r="P6" s="111" t="e">
        <f>'2b.Impact'!DT284</f>
        <v>#DIV/0!</v>
      </c>
      <c r="Q6" s="111" t="e">
        <f>'2b.Impact'!DU284</f>
        <v>#DIV/0!</v>
      </c>
    </row>
    <row r="7" spans="1:17" s="86" customFormat="1" ht="35.25" customHeight="1" thickBot="1" x14ac:dyDescent="0.3">
      <c r="A7" s="85" t="str">
        <f>'2b.Impact'!DF287</f>
        <v>BUILDING CONSUMPTION</v>
      </c>
      <c r="B7" s="109"/>
      <c r="C7" s="114" t="e">
        <f>'2b.Impact'!DG287</f>
        <v>#DIV/0!</v>
      </c>
      <c r="D7" s="114" t="e">
        <f>'2b.Impact'!DH287</f>
        <v>#DIV/0!</v>
      </c>
      <c r="E7" s="114" t="e">
        <f>'2b.Impact'!DI287</f>
        <v>#DIV/0!</v>
      </c>
      <c r="F7" s="114" t="e">
        <f>'2b.Impact'!DJ287</f>
        <v>#DIV/0!</v>
      </c>
      <c r="G7" s="114" t="e">
        <f>'2b.Impact'!DK287</f>
        <v>#DIV/0!</v>
      </c>
      <c r="H7" s="114" t="e">
        <f>'2b.Impact'!DL287</f>
        <v>#DIV/0!</v>
      </c>
      <c r="I7" s="114" t="e">
        <f>'2b.Impact'!DM287</f>
        <v>#DIV/0!</v>
      </c>
      <c r="J7" s="114" t="e">
        <f>'2b.Impact'!DN287</f>
        <v>#DIV/0!</v>
      </c>
      <c r="K7" s="114" t="e">
        <f>'2b.Impact'!DO287</f>
        <v>#DIV/0!</v>
      </c>
      <c r="L7" s="114" t="e">
        <f>'2b.Impact'!DP287</f>
        <v>#DIV/0!</v>
      </c>
      <c r="M7" s="114" t="e">
        <f>'2b.Impact'!DQ287</f>
        <v>#DIV/0!</v>
      </c>
      <c r="N7" s="114" t="e">
        <f>'2b.Impact'!DR287</f>
        <v>#DIV/0!</v>
      </c>
      <c r="O7" s="114" t="e">
        <f>'2b.Impact'!DS287</f>
        <v>#DIV/0!</v>
      </c>
      <c r="P7" s="114" t="e">
        <f>'2b.Impact'!DT287</f>
        <v>#DIV/0!</v>
      </c>
      <c r="Q7" s="114" t="e">
        <f>'2b.Impact'!DU287</f>
        <v>#DIV/0!</v>
      </c>
    </row>
    <row r="8" spans="1:17" s="86" customFormat="1" ht="35.25" customHeight="1" thickBot="1" x14ac:dyDescent="0.3">
      <c r="A8" s="116" t="str">
        <f>'2b.Impact'!DF288</f>
        <v>ELECTRIC ENERGY</v>
      </c>
      <c r="B8" s="109"/>
      <c r="C8" s="117">
        <f>'2b.Impact'!DG288</f>
        <v>0</v>
      </c>
      <c r="D8" s="117">
        <f>'2b.Impact'!DH288</f>
        <v>0</v>
      </c>
      <c r="E8" s="117">
        <f>'2b.Impact'!DI288</f>
        <v>0</v>
      </c>
      <c r="F8" s="117">
        <f>'2b.Impact'!DJ288</f>
        <v>0</v>
      </c>
      <c r="G8" s="117">
        <f>'2b.Impact'!DK288</f>
        <v>0</v>
      </c>
      <c r="H8" s="117">
        <f>'2b.Impact'!DL288</f>
        <v>0</v>
      </c>
      <c r="I8" s="117">
        <f>'2b.Impact'!DM288</f>
        <v>0</v>
      </c>
      <c r="J8" s="117">
        <f>'2b.Impact'!DN288</f>
        <v>0</v>
      </c>
      <c r="K8" s="117">
        <f>'2b.Impact'!DO288</f>
        <v>0</v>
      </c>
      <c r="L8" s="117">
        <f>'2b.Impact'!DP288</f>
        <v>0</v>
      </c>
      <c r="M8" s="117">
        <f>'2b.Impact'!DQ288</f>
        <v>0</v>
      </c>
      <c r="N8" s="117">
        <f>'2b.Impact'!DR288</f>
        <v>0</v>
      </c>
      <c r="O8" s="117">
        <f>'2b.Impact'!DS288</f>
        <v>0</v>
      </c>
      <c r="P8" s="117">
        <f>'2b.Impact'!DT288</f>
        <v>0</v>
      </c>
      <c r="Q8" s="117">
        <f>'2b.Impact'!DU288</f>
        <v>0</v>
      </c>
    </row>
    <row r="9" spans="1:17" s="86" customFormat="1" ht="35.25" customHeight="1" thickBot="1" x14ac:dyDescent="0.3">
      <c r="A9" s="116" t="str">
        <f>'2b.Impact'!DF289</f>
        <v>THERMAL ENERGY</v>
      </c>
      <c r="B9" s="109"/>
      <c r="C9" s="117" t="e">
        <f>'2b.Impact'!DG289</f>
        <v>#DIV/0!</v>
      </c>
      <c r="D9" s="117" t="e">
        <f>'2b.Impact'!DH289</f>
        <v>#DIV/0!</v>
      </c>
      <c r="E9" s="117" t="e">
        <f>'2b.Impact'!DI289</f>
        <v>#DIV/0!</v>
      </c>
      <c r="F9" s="117" t="e">
        <f>'2b.Impact'!DJ289</f>
        <v>#DIV/0!</v>
      </c>
      <c r="G9" s="117" t="e">
        <f>'2b.Impact'!DK289</f>
        <v>#DIV/0!</v>
      </c>
      <c r="H9" s="117" t="e">
        <f>'2b.Impact'!DL289</f>
        <v>#DIV/0!</v>
      </c>
      <c r="I9" s="117" t="e">
        <f>'2b.Impact'!DM289</f>
        <v>#DIV/0!</v>
      </c>
      <c r="J9" s="117" t="e">
        <f>'2b.Impact'!DN289</f>
        <v>#DIV/0!</v>
      </c>
      <c r="K9" s="117" t="e">
        <f>'2b.Impact'!DO289</f>
        <v>#DIV/0!</v>
      </c>
      <c r="L9" s="117" t="e">
        <f>'2b.Impact'!DP289</f>
        <v>#DIV/0!</v>
      </c>
      <c r="M9" s="117" t="e">
        <f>'2b.Impact'!DQ289</f>
        <v>#DIV/0!</v>
      </c>
      <c r="N9" s="117" t="e">
        <f>'2b.Impact'!DR289</f>
        <v>#DIV/0!</v>
      </c>
      <c r="O9" s="117" t="e">
        <f>'2b.Impact'!DS289</f>
        <v>#DIV/0!</v>
      </c>
      <c r="P9" s="117" t="e">
        <f>'2b.Impact'!DT289</f>
        <v>#DIV/0!</v>
      </c>
      <c r="Q9" s="117" t="e">
        <f>'2b.Impact'!DU289</f>
        <v>#DIV/0!</v>
      </c>
    </row>
    <row r="10" spans="1:17" s="86" customFormat="1" ht="39" customHeight="1" thickBot="1" x14ac:dyDescent="0.3">
      <c r="A10" s="116" t="str">
        <f>'2b.Impact'!DF290</f>
        <v>WATER CONSUMPTION</v>
      </c>
      <c r="B10" s="109"/>
      <c r="C10" s="117">
        <f>'2b.Impact'!DG290</f>
        <v>0</v>
      </c>
      <c r="D10" s="117">
        <f>'2b.Impact'!DH290</f>
        <v>0</v>
      </c>
      <c r="E10" s="117">
        <f>'2b.Impact'!DI290</f>
        <v>0</v>
      </c>
      <c r="F10" s="117">
        <f>'2b.Impact'!DJ290</f>
        <v>0</v>
      </c>
      <c r="G10" s="117">
        <f>'2b.Impact'!DK290</f>
        <v>0</v>
      </c>
      <c r="H10" s="117">
        <f>'2b.Impact'!DL290</f>
        <v>0</v>
      </c>
      <c r="I10" s="117">
        <f>'2b.Impact'!DM290</f>
        <v>0</v>
      </c>
      <c r="J10" s="117">
        <f>'2b.Impact'!DN290</f>
        <v>0</v>
      </c>
      <c r="K10" s="117">
        <f>'2b.Impact'!DO290</f>
        <v>0</v>
      </c>
      <c r="L10" s="117">
        <f>'2b.Impact'!DP290</f>
        <v>0</v>
      </c>
      <c r="M10" s="117">
        <f>'2b.Impact'!DQ290</f>
        <v>0</v>
      </c>
      <c r="N10" s="117">
        <f>'2b.Impact'!DR290</f>
        <v>0</v>
      </c>
      <c r="O10" s="117">
        <f>'2b.Impact'!DS290</f>
        <v>0</v>
      </c>
      <c r="P10" s="117">
        <f>'2b.Impact'!DT290</f>
        <v>0</v>
      </c>
      <c r="Q10" s="117">
        <f>'2b.Impact'!DU290</f>
        <v>0</v>
      </c>
    </row>
    <row r="11" spans="1:17" s="86" customFormat="1" ht="35.25" customHeight="1" thickBot="1" x14ac:dyDescent="0.3">
      <c r="A11" s="85" t="str">
        <f>'2b.Impact'!DF291</f>
        <v>PRODUCT CONSUMPTION</v>
      </c>
      <c r="B11" s="109"/>
      <c r="C11" s="114">
        <f>'2b.Impact'!DG291</f>
        <v>0</v>
      </c>
      <c r="D11" s="114">
        <f>'2b.Impact'!DH291</f>
        <v>0</v>
      </c>
      <c r="E11" s="114">
        <f>'2b.Impact'!DI291</f>
        <v>0</v>
      </c>
      <c r="F11" s="114">
        <f>'2b.Impact'!DJ291</f>
        <v>0</v>
      </c>
      <c r="G11" s="114">
        <f>'2b.Impact'!DK291</f>
        <v>0</v>
      </c>
      <c r="H11" s="114">
        <f>'2b.Impact'!DL291</f>
        <v>0</v>
      </c>
      <c r="I11" s="114">
        <f>'2b.Impact'!DM291</f>
        <v>0</v>
      </c>
      <c r="J11" s="114">
        <f>'2b.Impact'!DN291</f>
        <v>0</v>
      </c>
      <c r="K11" s="114">
        <f>'2b.Impact'!DO291</f>
        <v>0</v>
      </c>
      <c r="L11" s="114">
        <f>'2b.Impact'!DP291</f>
        <v>0</v>
      </c>
      <c r="M11" s="114">
        <f>'2b.Impact'!DQ291</f>
        <v>0</v>
      </c>
      <c r="N11" s="114">
        <f>'2b.Impact'!DR291</f>
        <v>0</v>
      </c>
      <c r="O11" s="114">
        <f>'2b.Impact'!DS291</f>
        <v>0</v>
      </c>
      <c r="P11" s="114">
        <f>'2b.Impact'!DT291</f>
        <v>0</v>
      </c>
      <c r="Q11" s="114">
        <f>'2b.Impact'!DU291</f>
        <v>0</v>
      </c>
    </row>
    <row r="12" spans="1:17" s="86" customFormat="1" ht="35.25" customHeight="1" thickBot="1" x14ac:dyDescent="0.3">
      <c r="A12" s="116" t="str">
        <f>'2b.Impact'!DF292</f>
        <v>PAPER PRODUCTS</v>
      </c>
      <c r="B12" s="109"/>
      <c r="C12" s="117">
        <f>'2b.Impact'!DG292</f>
        <v>0</v>
      </c>
      <c r="D12" s="117">
        <f>'2b.Impact'!DH292</f>
        <v>0</v>
      </c>
      <c r="E12" s="117">
        <f>'2b.Impact'!DI292</f>
        <v>0</v>
      </c>
      <c r="F12" s="117">
        <f>'2b.Impact'!DJ292</f>
        <v>0</v>
      </c>
      <c r="G12" s="117">
        <f>'2b.Impact'!DK292</f>
        <v>0</v>
      </c>
      <c r="H12" s="117">
        <f>'2b.Impact'!DL292</f>
        <v>0</v>
      </c>
      <c r="I12" s="117">
        <f>'2b.Impact'!DM292</f>
        <v>0</v>
      </c>
      <c r="J12" s="117">
        <f>'2b.Impact'!DN292</f>
        <v>0</v>
      </c>
      <c r="K12" s="117">
        <f>'2b.Impact'!DO292</f>
        <v>0</v>
      </c>
      <c r="L12" s="117">
        <f>'2b.Impact'!DP292</f>
        <v>0</v>
      </c>
      <c r="M12" s="117">
        <f>'2b.Impact'!DQ292</f>
        <v>0</v>
      </c>
      <c r="N12" s="117">
        <f>'2b.Impact'!DR292</f>
        <v>0</v>
      </c>
      <c r="O12" s="117">
        <f>'2b.Impact'!DS292</f>
        <v>0</v>
      </c>
      <c r="P12" s="117">
        <f>'2b.Impact'!DT292</f>
        <v>0</v>
      </c>
      <c r="Q12" s="117">
        <f>'2b.Impact'!DU292</f>
        <v>0</v>
      </c>
    </row>
    <row r="13" spans="1:17" s="86" customFormat="1" ht="35.25" customHeight="1" thickBot="1" x14ac:dyDescent="0.3">
      <c r="A13" s="116" t="str">
        <f>'2b.Impact'!DF293</f>
        <v>STATIONERY PRODUCTS</v>
      </c>
      <c r="B13" s="109"/>
      <c r="C13" s="117">
        <f>'2b.Impact'!DG293</f>
        <v>0</v>
      </c>
      <c r="D13" s="117">
        <f>'2b.Impact'!DH293</f>
        <v>0</v>
      </c>
      <c r="E13" s="117">
        <f>'2b.Impact'!DI293</f>
        <v>0</v>
      </c>
      <c r="F13" s="117">
        <f>'2b.Impact'!DJ293</f>
        <v>0</v>
      </c>
      <c r="G13" s="117">
        <f>'2b.Impact'!DK293</f>
        <v>0</v>
      </c>
      <c r="H13" s="117">
        <f>'2b.Impact'!DL293</f>
        <v>0</v>
      </c>
      <c r="I13" s="117">
        <f>'2b.Impact'!DM293</f>
        <v>0</v>
      </c>
      <c r="J13" s="117">
        <f>'2b.Impact'!DN293</f>
        <v>0</v>
      </c>
      <c r="K13" s="117">
        <f>'2b.Impact'!DO293</f>
        <v>0</v>
      </c>
      <c r="L13" s="117">
        <f>'2b.Impact'!DP293</f>
        <v>0</v>
      </c>
      <c r="M13" s="117">
        <f>'2b.Impact'!DQ293</f>
        <v>0</v>
      </c>
      <c r="N13" s="117">
        <f>'2b.Impact'!DR293</f>
        <v>0</v>
      </c>
      <c r="O13" s="117">
        <f>'2b.Impact'!DS293</f>
        <v>0</v>
      </c>
      <c r="P13" s="117">
        <f>'2b.Impact'!DT293</f>
        <v>0</v>
      </c>
      <c r="Q13" s="117">
        <f>'2b.Impact'!DU293</f>
        <v>0</v>
      </c>
    </row>
    <row r="14" spans="1:17" s="86" customFormat="1" ht="46.9" customHeight="1" thickBot="1" x14ac:dyDescent="0.3">
      <c r="A14" s="116" t="str">
        <f>'2b.Impact'!DF294</f>
        <v>TOILET AND CLEANING PRODUCTS</v>
      </c>
      <c r="B14" s="109"/>
      <c r="C14" s="117">
        <f>'2b.Impact'!DG294</f>
        <v>0</v>
      </c>
      <c r="D14" s="117">
        <f>'2b.Impact'!DH294</f>
        <v>0</v>
      </c>
      <c r="E14" s="117">
        <f>'2b.Impact'!DI294</f>
        <v>0</v>
      </c>
      <c r="F14" s="117">
        <f>'2b.Impact'!DJ294</f>
        <v>0</v>
      </c>
      <c r="G14" s="117">
        <f>'2b.Impact'!DK294</f>
        <v>0</v>
      </c>
      <c r="H14" s="117">
        <f>'2b.Impact'!DL294</f>
        <v>0</v>
      </c>
      <c r="I14" s="117">
        <f>'2b.Impact'!DM294</f>
        <v>0</v>
      </c>
      <c r="J14" s="117">
        <f>'2b.Impact'!DN294</f>
        <v>0</v>
      </c>
      <c r="K14" s="117">
        <f>'2b.Impact'!DO294</f>
        <v>0</v>
      </c>
      <c r="L14" s="117">
        <f>'2b.Impact'!DP294</f>
        <v>0</v>
      </c>
      <c r="M14" s="117">
        <f>'2b.Impact'!DQ294</f>
        <v>0</v>
      </c>
      <c r="N14" s="117">
        <f>'2b.Impact'!DR294</f>
        <v>0</v>
      </c>
      <c r="O14" s="117">
        <f>'2b.Impact'!DS294</f>
        <v>0</v>
      </c>
      <c r="P14" s="117">
        <f>'2b.Impact'!DT294</f>
        <v>0</v>
      </c>
      <c r="Q14" s="117">
        <f>'2b.Impact'!DU294</f>
        <v>0</v>
      </c>
    </row>
    <row r="15" spans="1:17" s="86" customFormat="1" ht="48" customHeight="1" thickBot="1" x14ac:dyDescent="0.3">
      <c r="A15" s="116" t="str">
        <f>'2b.Impact'!DF295</f>
        <v>MEDICAL AND SANITARY EQUIPMENT</v>
      </c>
      <c r="B15" s="109"/>
      <c r="C15" s="117">
        <f>'2b.Impact'!DG295</f>
        <v>0</v>
      </c>
      <c r="D15" s="117">
        <f>'2b.Impact'!DH295</f>
        <v>0</v>
      </c>
      <c r="E15" s="117">
        <f>'2b.Impact'!DI295</f>
        <v>0</v>
      </c>
      <c r="F15" s="117">
        <f>'2b.Impact'!DJ295</f>
        <v>0</v>
      </c>
      <c r="G15" s="117">
        <f>'2b.Impact'!DK295</f>
        <v>0</v>
      </c>
      <c r="H15" s="117">
        <f>'2b.Impact'!DL295</f>
        <v>0</v>
      </c>
      <c r="I15" s="117">
        <f>'2b.Impact'!DM295</f>
        <v>0</v>
      </c>
      <c r="J15" s="117">
        <f>'2b.Impact'!DN295</f>
        <v>0</v>
      </c>
      <c r="K15" s="117">
        <f>'2b.Impact'!DO295</f>
        <v>0</v>
      </c>
      <c r="L15" s="117">
        <f>'2b.Impact'!DP295</f>
        <v>0</v>
      </c>
      <c r="M15" s="117">
        <f>'2b.Impact'!DQ295</f>
        <v>0</v>
      </c>
      <c r="N15" s="117">
        <f>'2b.Impact'!DR295</f>
        <v>0</v>
      </c>
      <c r="O15" s="117">
        <f>'2b.Impact'!DS295</f>
        <v>0</v>
      </c>
      <c r="P15" s="117">
        <f>'2b.Impact'!DT295</f>
        <v>0</v>
      </c>
      <c r="Q15" s="117">
        <f>'2b.Impact'!DU295</f>
        <v>0</v>
      </c>
    </row>
    <row r="16" spans="1:17" s="86" customFormat="1" ht="35.25" customHeight="1" thickBot="1" x14ac:dyDescent="0.3">
      <c r="A16" s="116" t="str">
        <f>'2b.Impact'!DF296</f>
        <v>EQUIPMENT</v>
      </c>
      <c r="B16" s="109"/>
      <c r="C16" s="117">
        <f>'2b.Impact'!DG296</f>
        <v>0</v>
      </c>
      <c r="D16" s="117">
        <f>'2b.Impact'!DH296</f>
        <v>0</v>
      </c>
      <c r="E16" s="117">
        <f>'2b.Impact'!DI296</f>
        <v>0</v>
      </c>
      <c r="F16" s="117">
        <f>'2b.Impact'!DJ296</f>
        <v>0</v>
      </c>
      <c r="G16" s="117">
        <f>'2b.Impact'!DK296</f>
        <v>0</v>
      </c>
      <c r="H16" s="117">
        <f>'2b.Impact'!DL296</f>
        <v>0</v>
      </c>
      <c r="I16" s="117">
        <f>'2b.Impact'!DM296</f>
        <v>0</v>
      </c>
      <c r="J16" s="117">
        <f>'2b.Impact'!DN296</f>
        <v>0</v>
      </c>
      <c r="K16" s="117">
        <f>'2b.Impact'!DO296</f>
        <v>0</v>
      </c>
      <c r="L16" s="117">
        <f>'2b.Impact'!DP296</f>
        <v>0</v>
      </c>
      <c r="M16" s="117">
        <f>'2b.Impact'!DQ296</f>
        <v>0</v>
      </c>
      <c r="N16" s="117">
        <f>'2b.Impact'!DR296</f>
        <v>0</v>
      </c>
      <c r="O16" s="117">
        <f>'2b.Impact'!DS296</f>
        <v>0</v>
      </c>
      <c r="P16" s="117">
        <f>'2b.Impact'!DT296</f>
        <v>0</v>
      </c>
      <c r="Q16" s="117">
        <f>'2b.Impact'!DU296</f>
        <v>0</v>
      </c>
    </row>
    <row r="17" spans="1:93" s="115" customFormat="1" ht="35.25" customHeight="1" thickBot="1" x14ac:dyDescent="0.3">
      <c r="A17" s="116" t="str">
        <f>'2b.Impact'!DF297</f>
        <v>CHEMICAL LABS</v>
      </c>
      <c r="B17" s="109"/>
      <c r="C17" s="117">
        <f>'2b.Impact'!DG297</f>
        <v>0</v>
      </c>
      <c r="D17" s="117">
        <f>'2b.Impact'!DH297</f>
        <v>0</v>
      </c>
      <c r="E17" s="117">
        <f>'2b.Impact'!DI297</f>
        <v>0</v>
      </c>
      <c r="F17" s="117">
        <f>'2b.Impact'!DJ297</f>
        <v>0</v>
      </c>
      <c r="G17" s="117">
        <f>'2b.Impact'!DK297</f>
        <v>0</v>
      </c>
      <c r="H17" s="117">
        <f>'2b.Impact'!DL297</f>
        <v>0</v>
      </c>
      <c r="I17" s="117">
        <f>'2b.Impact'!DM297</f>
        <v>0</v>
      </c>
      <c r="J17" s="117">
        <f>'2b.Impact'!DN297</f>
        <v>0</v>
      </c>
      <c r="K17" s="117">
        <f>'2b.Impact'!DO297</f>
        <v>0</v>
      </c>
      <c r="L17" s="117">
        <f>'2b.Impact'!DP297</f>
        <v>0</v>
      </c>
      <c r="M17" s="117">
        <f>'2b.Impact'!DQ297</f>
        <v>0</v>
      </c>
      <c r="N17" s="117">
        <f>'2b.Impact'!DR297</f>
        <v>0</v>
      </c>
      <c r="O17" s="117">
        <f>'2b.Impact'!DS297</f>
        <v>0</v>
      </c>
      <c r="P17" s="117">
        <f>'2b.Impact'!DT297</f>
        <v>0</v>
      </c>
      <c r="Q17" s="117">
        <f>'2b.Impact'!DU297</f>
        <v>0</v>
      </c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</row>
    <row r="18" spans="1:93" s="115" customFormat="1" ht="35.25" customHeight="1" thickBot="1" x14ac:dyDescent="0.3">
      <c r="A18" s="116" t="str">
        <f>'2b.Impact'!DF298</f>
        <v>GARDENING</v>
      </c>
      <c r="B18" s="109"/>
      <c r="C18" s="117">
        <f>'2b.Impact'!DG298</f>
        <v>0</v>
      </c>
      <c r="D18" s="117">
        <f>'2b.Impact'!DH298</f>
        <v>0</v>
      </c>
      <c r="E18" s="117">
        <f>'2b.Impact'!DI298</f>
        <v>0</v>
      </c>
      <c r="F18" s="117">
        <f>'2b.Impact'!DJ298</f>
        <v>0</v>
      </c>
      <c r="G18" s="117">
        <f>'2b.Impact'!DK298</f>
        <v>0</v>
      </c>
      <c r="H18" s="117">
        <f>'2b.Impact'!DL298</f>
        <v>0</v>
      </c>
      <c r="I18" s="117">
        <f>'2b.Impact'!DM298</f>
        <v>0</v>
      </c>
      <c r="J18" s="117">
        <f>'2b.Impact'!DN298</f>
        <v>0</v>
      </c>
      <c r="K18" s="117">
        <f>'2b.Impact'!DO298</f>
        <v>0</v>
      </c>
      <c r="L18" s="117">
        <f>'2b.Impact'!DP298</f>
        <v>0</v>
      </c>
      <c r="M18" s="117">
        <f>'2b.Impact'!DQ298</f>
        <v>0</v>
      </c>
      <c r="N18" s="117">
        <f>'2b.Impact'!DR298</f>
        <v>0</v>
      </c>
      <c r="O18" s="117">
        <f>'2b.Impact'!DS298</f>
        <v>0</v>
      </c>
      <c r="P18" s="117">
        <f>'2b.Impact'!DT298</f>
        <v>0</v>
      </c>
      <c r="Q18" s="117">
        <f>'2b.Impact'!DU298</f>
        <v>0</v>
      </c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  <c r="AR18" s="86"/>
      <c r="AS18" s="86"/>
      <c r="AT18" s="86"/>
      <c r="AU18" s="86"/>
      <c r="AV18" s="86"/>
      <c r="AW18" s="86"/>
      <c r="AX18" s="86"/>
      <c r="AY18" s="86"/>
      <c r="AZ18" s="86"/>
      <c r="BA18" s="86"/>
      <c r="BB18" s="86"/>
      <c r="BC18" s="86"/>
      <c r="BD18" s="86"/>
      <c r="BE18" s="86"/>
      <c r="BF18" s="86"/>
      <c r="BG18" s="86"/>
      <c r="BH18" s="86"/>
      <c r="BI18" s="86"/>
      <c r="BJ18" s="86"/>
      <c r="BK18" s="86"/>
      <c r="BL18" s="86"/>
      <c r="BM18" s="86"/>
      <c r="BN18" s="86"/>
      <c r="BO18" s="86"/>
      <c r="BP18" s="86"/>
      <c r="BQ18" s="86"/>
      <c r="BR18" s="86"/>
      <c r="BS18" s="86"/>
      <c r="BT18" s="86"/>
      <c r="BU18" s="86"/>
      <c r="BV18" s="86"/>
      <c r="BW18" s="86"/>
      <c r="BX18" s="86"/>
      <c r="BY18" s="86"/>
      <c r="BZ18" s="86"/>
      <c r="CA18" s="86"/>
      <c r="CB18" s="86"/>
      <c r="CC18" s="86"/>
      <c r="CD18" s="86"/>
      <c r="CE18" s="86"/>
      <c r="CF18" s="86"/>
      <c r="CG18" s="86"/>
      <c r="CH18" s="86"/>
      <c r="CI18" s="86"/>
      <c r="CJ18" s="86"/>
      <c r="CK18" s="86"/>
      <c r="CL18" s="86"/>
      <c r="CM18" s="86"/>
      <c r="CN18" s="86"/>
      <c r="CO18" s="86"/>
    </row>
    <row r="19" spans="1:93" s="115" customFormat="1" ht="35.25" customHeight="1" thickBot="1" x14ac:dyDescent="0.3">
      <c r="A19" s="116" t="str">
        <f>'2b.Impact'!DF299</f>
        <v>MOBILITY</v>
      </c>
      <c r="B19" s="109"/>
      <c r="C19" s="117">
        <f>'2b.Impact'!DG299</f>
        <v>0</v>
      </c>
      <c r="D19" s="117">
        <f>'2b.Impact'!DH299</f>
        <v>0</v>
      </c>
      <c r="E19" s="117">
        <f>'2b.Impact'!DI299</f>
        <v>0</v>
      </c>
      <c r="F19" s="117">
        <f>'2b.Impact'!DJ299</f>
        <v>0</v>
      </c>
      <c r="G19" s="117">
        <f>'2b.Impact'!DK299</f>
        <v>0</v>
      </c>
      <c r="H19" s="117">
        <f>'2b.Impact'!DL299</f>
        <v>0</v>
      </c>
      <c r="I19" s="117">
        <f>'2b.Impact'!DM299</f>
        <v>0</v>
      </c>
      <c r="J19" s="117">
        <f>'2b.Impact'!DN299</f>
        <v>0</v>
      </c>
      <c r="K19" s="117">
        <f>'2b.Impact'!DO299</f>
        <v>0</v>
      </c>
      <c r="L19" s="117">
        <f>'2b.Impact'!DP299</f>
        <v>0</v>
      </c>
      <c r="M19" s="117">
        <f>'2b.Impact'!DQ299</f>
        <v>0</v>
      </c>
      <c r="N19" s="117">
        <f>'2b.Impact'!DR299</f>
        <v>0</v>
      </c>
      <c r="O19" s="117">
        <f>'2b.Impact'!DS299</f>
        <v>0</v>
      </c>
      <c r="P19" s="117">
        <f>'2b.Impact'!DT299</f>
        <v>0</v>
      </c>
      <c r="Q19" s="117">
        <f>'2b.Impact'!DU299</f>
        <v>0</v>
      </c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</row>
    <row r="20" spans="1:93" s="115" customFormat="1" ht="35.25" customHeight="1" thickBot="1" x14ac:dyDescent="0.3">
      <c r="A20" s="116" t="str">
        <f>'2b.Impact'!DF300</f>
        <v>INTERNAL VEHICLES</v>
      </c>
      <c r="B20" s="109"/>
      <c r="C20" s="117">
        <f>'2b.Impact'!DG300</f>
        <v>0</v>
      </c>
      <c r="D20" s="117">
        <f>'2b.Impact'!DH300</f>
        <v>0</v>
      </c>
      <c r="E20" s="117">
        <f>'2b.Impact'!DI300</f>
        <v>0</v>
      </c>
      <c r="F20" s="117">
        <f>'2b.Impact'!DJ300</f>
        <v>0</v>
      </c>
      <c r="G20" s="117">
        <f>'2b.Impact'!DK300</f>
        <v>0</v>
      </c>
      <c r="H20" s="117">
        <f>'2b.Impact'!DL300</f>
        <v>0</v>
      </c>
      <c r="I20" s="117">
        <f>'2b.Impact'!DM300</f>
        <v>0</v>
      </c>
      <c r="J20" s="117">
        <f>'2b.Impact'!DN300</f>
        <v>0</v>
      </c>
      <c r="K20" s="117">
        <f>'2b.Impact'!DO300</f>
        <v>0</v>
      </c>
      <c r="L20" s="117">
        <f>'2b.Impact'!DP300</f>
        <v>0</v>
      </c>
      <c r="M20" s="117">
        <f>'2b.Impact'!DQ300</f>
        <v>0</v>
      </c>
      <c r="N20" s="117">
        <f>'2b.Impact'!DR300</f>
        <v>0</v>
      </c>
      <c r="O20" s="117">
        <f>'2b.Impact'!DS300</f>
        <v>0</v>
      </c>
      <c r="P20" s="117">
        <f>'2b.Impact'!DT300</f>
        <v>0</v>
      </c>
      <c r="Q20" s="117">
        <f>'2b.Impact'!DU300</f>
        <v>0</v>
      </c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</row>
    <row r="21" spans="1:93" s="115" customFormat="1" ht="35.25" customHeight="1" thickBot="1" x14ac:dyDescent="0.3">
      <c r="A21" s="116" t="str">
        <f>'2b.Impact'!DF301</f>
        <v>HOME-BUILDING</v>
      </c>
      <c r="B21" s="109"/>
      <c r="C21" s="117">
        <f>'2b.Impact'!DG301</f>
        <v>0</v>
      </c>
      <c r="D21" s="117">
        <f>'2b.Impact'!DH301</f>
        <v>0</v>
      </c>
      <c r="E21" s="117">
        <f>'2b.Impact'!DI301</f>
        <v>0</v>
      </c>
      <c r="F21" s="117">
        <f>'2b.Impact'!DJ301</f>
        <v>0</v>
      </c>
      <c r="G21" s="117">
        <f>'2b.Impact'!DK301</f>
        <v>0</v>
      </c>
      <c r="H21" s="117">
        <f>'2b.Impact'!DL301</f>
        <v>0</v>
      </c>
      <c r="I21" s="117">
        <f>'2b.Impact'!DM301</f>
        <v>0</v>
      </c>
      <c r="J21" s="117">
        <f>'2b.Impact'!DN301</f>
        <v>0</v>
      </c>
      <c r="K21" s="117">
        <f>'2b.Impact'!DO301</f>
        <v>0</v>
      </c>
      <c r="L21" s="117">
        <f>'2b.Impact'!DP301</f>
        <v>0</v>
      </c>
      <c r="M21" s="117">
        <f>'2b.Impact'!DQ301</f>
        <v>0</v>
      </c>
      <c r="N21" s="117">
        <f>'2b.Impact'!DR301</f>
        <v>0</v>
      </c>
      <c r="O21" s="117">
        <f>'2b.Impact'!DS301</f>
        <v>0</v>
      </c>
      <c r="P21" s="117">
        <f>'2b.Impact'!DT301</f>
        <v>0</v>
      </c>
      <c r="Q21" s="117">
        <f>'2b.Impact'!DU301</f>
        <v>0</v>
      </c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</row>
    <row r="22" spans="1:93" s="115" customFormat="1" ht="35.25" customHeight="1" thickBot="1" x14ac:dyDescent="0.3">
      <c r="A22" s="116" t="str">
        <f>'2b.Impact'!DF302</f>
        <v>TRANSFERS OR TRAVELS</v>
      </c>
      <c r="B22" s="109"/>
      <c r="C22" s="117">
        <f>'2b.Impact'!DG302</f>
        <v>0</v>
      </c>
      <c r="D22" s="117">
        <f>'2b.Impact'!DH302</f>
        <v>0</v>
      </c>
      <c r="E22" s="117">
        <f>'2b.Impact'!DI302</f>
        <v>0</v>
      </c>
      <c r="F22" s="117">
        <f>'2b.Impact'!DJ302</f>
        <v>0</v>
      </c>
      <c r="G22" s="117">
        <f>'2b.Impact'!DK302</f>
        <v>0</v>
      </c>
      <c r="H22" s="117">
        <f>'2b.Impact'!DL302</f>
        <v>0</v>
      </c>
      <c r="I22" s="117">
        <f>'2b.Impact'!DM302</f>
        <v>0</v>
      </c>
      <c r="J22" s="117">
        <f>'2b.Impact'!DN302</f>
        <v>0</v>
      </c>
      <c r="K22" s="117">
        <f>'2b.Impact'!DO302</f>
        <v>0</v>
      </c>
      <c r="L22" s="117">
        <f>'2b.Impact'!DP302</f>
        <v>0</v>
      </c>
      <c r="M22" s="117">
        <f>'2b.Impact'!DQ302</f>
        <v>0</v>
      </c>
      <c r="N22" s="117">
        <f>'2b.Impact'!DR302</f>
        <v>0</v>
      </c>
      <c r="O22" s="117">
        <f>'2b.Impact'!DS302</f>
        <v>0</v>
      </c>
      <c r="P22" s="117">
        <f>'2b.Impact'!DT302</f>
        <v>0</v>
      </c>
      <c r="Q22" s="117">
        <f>'2b.Impact'!DU302</f>
        <v>0</v>
      </c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</row>
    <row r="23" spans="1:93" s="115" customFormat="1" ht="35.25" customHeight="1" thickBot="1" x14ac:dyDescent="0.3">
      <c r="A23" s="116" t="str">
        <f>'2b.Impact'!DF303</f>
        <v>FOOD</v>
      </c>
      <c r="B23" s="109"/>
      <c r="C23" s="117">
        <f>'2b.Impact'!DG303</f>
        <v>0</v>
      </c>
      <c r="D23" s="117">
        <f>'2b.Impact'!DH303</f>
        <v>0</v>
      </c>
      <c r="E23" s="117">
        <f>'2b.Impact'!DI303</f>
        <v>0</v>
      </c>
      <c r="F23" s="117">
        <f>'2b.Impact'!DJ303</f>
        <v>0</v>
      </c>
      <c r="G23" s="117">
        <f>'2b.Impact'!DK303</f>
        <v>0</v>
      </c>
      <c r="H23" s="117">
        <f>'2b.Impact'!DL303</f>
        <v>0</v>
      </c>
      <c r="I23" s="117">
        <f>'2b.Impact'!DM303</f>
        <v>0</v>
      </c>
      <c r="J23" s="117">
        <f>'2b.Impact'!DN303</f>
        <v>0</v>
      </c>
      <c r="K23" s="117">
        <f>'2b.Impact'!DO303</f>
        <v>0</v>
      </c>
      <c r="L23" s="117">
        <f>'2b.Impact'!DP303</f>
        <v>0</v>
      </c>
      <c r="M23" s="117">
        <f>'2b.Impact'!DQ303</f>
        <v>0</v>
      </c>
      <c r="N23" s="117">
        <f>'2b.Impact'!DR303</f>
        <v>0</v>
      </c>
      <c r="O23" s="117">
        <f>'2b.Impact'!DS303</f>
        <v>0</v>
      </c>
      <c r="P23" s="117">
        <f>'2b.Impact'!DT303</f>
        <v>0</v>
      </c>
      <c r="Q23" s="117">
        <f>'2b.Impact'!DU303</f>
        <v>0</v>
      </c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</row>
    <row r="24" spans="1:93" s="115" customFormat="1" ht="35.25" customHeight="1" thickBot="1" x14ac:dyDescent="0.3">
      <c r="A24" s="116" t="str">
        <f>'2b.Impact'!DF304</f>
        <v>CANTEEN</v>
      </c>
      <c r="B24" s="109"/>
      <c r="C24" s="117">
        <f>'2b.Impact'!DG304</f>
        <v>0</v>
      </c>
      <c r="D24" s="117">
        <f>'2b.Impact'!DH304</f>
        <v>0</v>
      </c>
      <c r="E24" s="117">
        <f>'2b.Impact'!DI304</f>
        <v>0</v>
      </c>
      <c r="F24" s="117">
        <f>'2b.Impact'!DJ304</f>
        <v>0</v>
      </c>
      <c r="G24" s="117">
        <f>'2b.Impact'!DK304</f>
        <v>0</v>
      </c>
      <c r="H24" s="117">
        <f>'2b.Impact'!DL304</f>
        <v>0</v>
      </c>
      <c r="I24" s="117">
        <f>'2b.Impact'!DM304</f>
        <v>0</v>
      </c>
      <c r="J24" s="117">
        <f>'2b.Impact'!DN304</f>
        <v>0</v>
      </c>
      <c r="K24" s="117">
        <f>'2b.Impact'!DO304</f>
        <v>0</v>
      </c>
      <c r="L24" s="117">
        <f>'2b.Impact'!DP304</f>
        <v>0</v>
      </c>
      <c r="M24" s="117">
        <f>'2b.Impact'!DQ304</f>
        <v>0</v>
      </c>
      <c r="N24" s="117">
        <f>'2b.Impact'!DR304</f>
        <v>0</v>
      </c>
      <c r="O24" s="117">
        <f>'2b.Impact'!DS304</f>
        <v>0</v>
      </c>
      <c r="P24" s="117">
        <f>'2b.Impact'!DT304</f>
        <v>0</v>
      </c>
      <c r="Q24" s="117">
        <f>'2b.Impact'!DU304</f>
        <v>0</v>
      </c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</row>
    <row r="25" spans="1:93" s="115" customFormat="1" ht="35.25" customHeight="1" thickBot="1" x14ac:dyDescent="0.3">
      <c r="A25" s="116" t="str">
        <f>'2b.Impact'!DF305</f>
        <v>CAFETERIA</v>
      </c>
      <c r="B25" s="109"/>
      <c r="C25" s="117">
        <f>'2b.Impact'!DG305</f>
        <v>0</v>
      </c>
      <c r="D25" s="117">
        <f>'2b.Impact'!DH305</f>
        <v>0</v>
      </c>
      <c r="E25" s="117">
        <f>'2b.Impact'!DI305</f>
        <v>0</v>
      </c>
      <c r="F25" s="117">
        <f>'2b.Impact'!DJ305</f>
        <v>0</v>
      </c>
      <c r="G25" s="117">
        <f>'2b.Impact'!DK305</f>
        <v>0</v>
      </c>
      <c r="H25" s="117">
        <f>'2b.Impact'!DL305</f>
        <v>0</v>
      </c>
      <c r="I25" s="117">
        <f>'2b.Impact'!DM305</f>
        <v>0</v>
      </c>
      <c r="J25" s="117">
        <f>'2b.Impact'!DN305</f>
        <v>0</v>
      </c>
      <c r="K25" s="117">
        <f>'2b.Impact'!DO305</f>
        <v>0</v>
      </c>
      <c r="L25" s="117">
        <f>'2b.Impact'!DP305</f>
        <v>0</v>
      </c>
      <c r="M25" s="117">
        <f>'2b.Impact'!DQ305</f>
        <v>0</v>
      </c>
      <c r="N25" s="117">
        <f>'2b.Impact'!DR305</f>
        <v>0</v>
      </c>
      <c r="O25" s="117">
        <f>'2b.Impact'!DS305</f>
        <v>0</v>
      </c>
      <c r="P25" s="117">
        <f>'2b.Impact'!DT305</f>
        <v>0</v>
      </c>
      <c r="Q25" s="117">
        <f>'2b.Impact'!DU305</f>
        <v>0</v>
      </c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</row>
    <row r="26" spans="1:93" s="115" customFormat="1" ht="35.25" customHeight="1" thickBot="1" x14ac:dyDescent="0.3">
      <c r="A26" s="116" t="str">
        <f>'2b.Impact'!DF306</f>
        <v>DISPENSING MACHINES</v>
      </c>
      <c r="B26" s="109"/>
      <c r="C26" s="117">
        <f>'2b.Impact'!DG306</f>
        <v>0</v>
      </c>
      <c r="D26" s="117">
        <f>'2b.Impact'!DH306</f>
        <v>0</v>
      </c>
      <c r="E26" s="117">
        <f>'2b.Impact'!DI306</f>
        <v>0</v>
      </c>
      <c r="F26" s="117">
        <f>'2b.Impact'!DJ306</f>
        <v>0</v>
      </c>
      <c r="G26" s="117">
        <f>'2b.Impact'!DK306</f>
        <v>0</v>
      </c>
      <c r="H26" s="117">
        <f>'2b.Impact'!DL306</f>
        <v>0</v>
      </c>
      <c r="I26" s="117">
        <f>'2b.Impact'!DM306</f>
        <v>0</v>
      </c>
      <c r="J26" s="117">
        <f>'2b.Impact'!DN306</f>
        <v>0</v>
      </c>
      <c r="K26" s="117">
        <f>'2b.Impact'!DO306</f>
        <v>0</v>
      </c>
      <c r="L26" s="117">
        <f>'2b.Impact'!DP306</f>
        <v>0</v>
      </c>
      <c r="M26" s="117">
        <f>'2b.Impact'!DQ306</f>
        <v>0</v>
      </c>
      <c r="N26" s="117">
        <f>'2b.Impact'!DR306</f>
        <v>0</v>
      </c>
      <c r="O26" s="117">
        <f>'2b.Impact'!DS306</f>
        <v>0</v>
      </c>
      <c r="P26" s="117">
        <f>'2b.Impact'!DT306</f>
        <v>0</v>
      </c>
      <c r="Q26" s="117">
        <f>'2b.Impact'!DU306</f>
        <v>0</v>
      </c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</row>
    <row r="27" spans="1:93" s="115" customFormat="1" ht="35.25" customHeight="1" thickBot="1" x14ac:dyDescent="0.3">
      <c r="A27" s="116" t="str">
        <f>'2b.Impact'!DF307</f>
        <v>END OF LIFE</v>
      </c>
      <c r="B27" s="109"/>
      <c r="C27" s="117">
        <f>'2b.Impact'!DG307</f>
        <v>0</v>
      </c>
      <c r="D27" s="117">
        <f>'2b.Impact'!DH307</f>
        <v>0</v>
      </c>
      <c r="E27" s="117">
        <f>'2b.Impact'!DI307</f>
        <v>0</v>
      </c>
      <c r="F27" s="117">
        <f>'2b.Impact'!DJ307</f>
        <v>0</v>
      </c>
      <c r="G27" s="117">
        <f>'2b.Impact'!DK307</f>
        <v>0</v>
      </c>
      <c r="H27" s="117">
        <f>'2b.Impact'!DL307</f>
        <v>0</v>
      </c>
      <c r="I27" s="117">
        <f>'2b.Impact'!DM307</f>
        <v>0</v>
      </c>
      <c r="J27" s="117">
        <f>'2b.Impact'!DN307</f>
        <v>0</v>
      </c>
      <c r="K27" s="117">
        <f>'2b.Impact'!DO307</f>
        <v>0</v>
      </c>
      <c r="L27" s="117">
        <f>'2b.Impact'!DP307</f>
        <v>0</v>
      </c>
      <c r="M27" s="117">
        <f>'2b.Impact'!DQ307</f>
        <v>0</v>
      </c>
      <c r="N27" s="117">
        <f>'2b.Impact'!DR307</f>
        <v>0</v>
      </c>
      <c r="O27" s="117">
        <f>'2b.Impact'!DS307</f>
        <v>0</v>
      </c>
      <c r="P27" s="117">
        <f>'2b.Impact'!DT307</f>
        <v>0</v>
      </c>
      <c r="Q27" s="117">
        <f>'2b.Impact'!DU307</f>
        <v>0</v>
      </c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</row>
    <row r="28" spans="1:93" s="115" customFormat="1" ht="35.25" customHeight="1" thickBot="1" x14ac:dyDescent="0.3">
      <c r="A28" s="116" t="str">
        <f>'2b.Impact'!DF308</f>
        <v>WASTES</v>
      </c>
      <c r="B28" s="109"/>
      <c r="C28" s="117">
        <f>'2b.Impact'!DG308</f>
        <v>0</v>
      </c>
      <c r="D28" s="117">
        <f>'2b.Impact'!DH308</f>
        <v>0</v>
      </c>
      <c r="E28" s="117">
        <f>'2b.Impact'!DI308</f>
        <v>0</v>
      </c>
      <c r="F28" s="117">
        <f>'2b.Impact'!DJ308</f>
        <v>0</v>
      </c>
      <c r="G28" s="117">
        <f>'2b.Impact'!DK308</f>
        <v>0</v>
      </c>
      <c r="H28" s="117">
        <f>'2b.Impact'!DL308</f>
        <v>0</v>
      </c>
      <c r="I28" s="117">
        <f>'2b.Impact'!DM308</f>
        <v>0</v>
      </c>
      <c r="J28" s="117">
        <f>'2b.Impact'!DN308</f>
        <v>0</v>
      </c>
      <c r="K28" s="117">
        <f>'2b.Impact'!DO308</f>
        <v>0</v>
      </c>
      <c r="L28" s="117">
        <f>'2b.Impact'!DP308</f>
        <v>0</v>
      </c>
      <c r="M28" s="117">
        <f>'2b.Impact'!DQ308</f>
        <v>0</v>
      </c>
      <c r="N28" s="117">
        <f>'2b.Impact'!DR308</f>
        <v>0</v>
      </c>
      <c r="O28" s="117">
        <f>'2b.Impact'!DS308</f>
        <v>0</v>
      </c>
      <c r="P28" s="117">
        <f>'2b.Impact'!DT308</f>
        <v>0</v>
      </c>
      <c r="Q28" s="117">
        <f>'2b.Impact'!DU308</f>
        <v>0</v>
      </c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</row>
    <row r="29" spans="1:93" s="5" customFormat="1" ht="19.5" thickBot="1" x14ac:dyDescent="0.35">
      <c r="A29" s="116" t="str">
        <f>'2b.Impact'!DF309</f>
        <v>WASTEWATER</v>
      </c>
      <c r="B29" s="109"/>
      <c r="C29" s="117">
        <f>'2b.Impact'!DG309</f>
        <v>0</v>
      </c>
      <c r="D29" s="117">
        <f>'2b.Impact'!DH309</f>
        <v>0</v>
      </c>
      <c r="E29" s="117">
        <f>'2b.Impact'!DI309</f>
        <v>0</v>
      </c>
      <c r="F29" s="117">
        <f>'2b.Impact'!DJ309</f>
        <v>0</v>
      </c>
      <c r="G29" s="117">
        <f>'2b.Impact'!DK309</f>
        <v>0</v>
      </c>
      <c r="H29" s="117">
        <f>'2b.Impact'!DL309</f>
        <v>0</v>
      </c>
      <c r="I29" s="117">
        <f>'2b.Impact'!DM309</f>
        <v>0</v>
      </c>
      <c r="J29" s="117">
        <f>'2b.Impact'!DN309</f>
        <v>0</v>
      </c>
      <c r="K29" s="117">
        <f>'2b.Impact'!DO309</f>
        <v>0</v>
      </c>
      <c r="L29" s="117">
        <f>'2b.Impact'!DP309</f>
        <v>0</v>
      </c>
      <c r="M29" s="117">
        <f>'2b.Impact'!DQ309</f>
        <v>0</v>
      </c>
      <c r="N29" s="117">
        <f>'2b.Impact'!DR309</f>
        <v>0</v>
      </c>
      <c r="O29" s="117">
        <f>'2b.Impact'!DS309</f>
        <v>0</v>
      </c>
      <c r="P29" s="117">
        <f>'2b.Impact'!DT309</f>
        <v>0</v>
      </c>
      <c r="Q29" s="117">
        <f>'2b.Impact'!DU309</f>
        <v>0</v>
      </c>
    </row>
    <row r="30" spans="1:93" s="5" customFormat="1" ht="18.75" x14ac:dyDescent="0.3">
      <c r="A30" s="20"/>
      <c r="B30" s="19"/>
      <c r="C30" s="19"/>
      <c r="D30" s="19"/>
      <c r="E30" s="19"/>
      <c r="F30" s="20"/>
      <c r="G30" s="20"/>
    </row>
    <row r="31" spans="1:93" s="5" customFormat="1" ht="18.75" x14ac:dyDescent="0.3">
      <c r="A31" s="20" t="s">
        <v>355</v>
      </c>
      <c r="B31" s="557">
        <f>'1.General data'!B18</f>
        <v>110</v>
      </c>
      <c r="C31" s="19"/>
      <c r="D31" s="19"/>
      <c r="E31" s="19"/>
      <c r="F31" s="20"/>
      <c r="G31" s="20"/>
    </row>
    <row r="32" spans="1:93" s="5" customFormat="1" ht="18.75" x14ac:dyDescent="0.3">
      <c r="B32" s="18"/>
      <c r="C32" s="18"/>
      <c r="D32" s="18"/>
      <c r="E32" s="18"/>
    </row>
    <row r="33" spans="1:68" s="84" customFormat="1" ht="26.25" customHeight="1" thickBot="1" x14ac:dyDescent="0.5">
      <c r="A33" s="79" t="s">
        <v>335</v>
      </c>
      <c r="B33" s="108"/>
      <c r="C33" s="80"/>
      <c r="D33" s="81"/>
      <c r="E33" s="81"/>
      <c r="F33" s="81"/>
      <c r="G33" s="81"/>
      <c r="H33" s="82"/>
      <c r="I33" s="82"/>
      <c r="J33" s="82"/>
      <c r="K33" s="83"/>
      <c r="L33" s="83"/>
      <c r="M33" s="83"/>
      <c r="N33" s="83"/>
    </row>
    <row r="34" spans="1:68" s="74" customFormat="1" ht="42" customHeight="1" x14ac:dyDescent="0.3">
      <c r="A34" s="73" t="s">
        <v>159</v>
      </c>
      <c r="B34" s="113" t="s">
        <v>214</v>
      </c>
      <c r="C34" s="461" t="s">
        <v>129</v>
      </c>
      <c r="D34" s="461" t="s">
        <v>130</v>
      </c>
      <c r="E34" s="461" t="s">
        <v>131</v>
      </c>
      <c r="F34" s="461" t="s">
        <v>132</v>
      </c>
      <c r="G34" s="461" t="s">
        <v>133</v>
      </c>
      <c r="H34" s="461" t="s">
        <v>134</v>
      </c>
      <c r="I34" s="461" t="s">
        <v>135</v>
      </c>
      <c r="J34" s="461" t="s">
        <v>136</v>
      </c>
      <c r="K34" s="461" t="s">
        <v>137</v>
      </c>
      <c r="L34" s="461" t="s">
        <v>138</v>
      </c>
      <c r="M34" s="461" t="s">
        <v>139</v>
      </c>
      <c r="N34" s="461" t="s">
        <v>140</v>
      </c>
      <c r="O34" s="461" t="s">
        <v>141</v>
      </c>
      <c r="P34" s="461" t="s">
        <v>142</v>
      </c>
      <c r="Q34" s="461" t="s">
        <v>143</v>
      </c>
    </row>
    <row r="35" spans="1:68" s="77" customFormat="1" ht="19.5" thickBot="1" x14ac:dyDescent="0.35">
      <c r="A35" s="75" t="s">
        <v>24</v>
      </c>
      <c r="B35" s="76" t="s">
        <v>68</v>
      </c>
      <c r="C35" s="76" t="s">
        <v>144</v>
      </c>
      <c r="D35" s="76" t="s">
        <v>145</v>
      </c>
      <c r="E35" s="76" t="s">
        <v>146</v>
      </c>
      <c r="F35" s="76" t="s">
        <v>147</v>
      </c>
      <c r="G35" s="76" t="s">
        <v>147</v>
      </c>
      <c r="H35" s="76" t="s">
        <v>148</v>
      </c>
      <c r="I35" s="76" t="s">
        <v>149</v>
      </c>
      <c r="J35" s="76" t="s">
        <v>150</v>
      </c>
      <c r="K35" s="76" t="s">
        <v>151</v>
      </c>
      <c r="L35" s="76" t="s">
        <v>152</v>
      </c>
      <c r="M35" s="76" t="s">
        <v>153</v>
      </c>
      <c r="N35" s="76" t="s">
        <v>154</v>
      </c>
      <c r="O35" s="76" t="s">
        <v>155</v>
      </c>
      <c r="P35" s="76" t="s">
        <v>156</v>
      </c>
      <c r="Q35" s="76" t="s">
        <v>157</v>
      </c>
    </row>
    <row r="36" spans="1:68" s="112" customFormat="1" ht="35.25" customHeight="1" thickBot="1" x14ac:dyDescent="0.3">
      <c r="A36" s="110" t="str">
        <f>A6</f>
        <v>TOTAL</v>
      </c>
      <c r="B36" s="111" t="e">
        <f>B6/$B$31</f>
        <v>#DIV/0!</v>
      </c>
      <c r="C36" s="111" t="e">
        <f t="shared" ref="C36:Q36" si="0">C6/$B$31</f>
        <v>#DIV/0!</v>
      </c>
      <c r="D36" s="111" t="e">
        <f t="shared" si="0"/>
        <v>#DIV/0!</v>
      </c>
      <c r="E36" s="111" t="e">
        <f t="shared" si="0"/>
        <v>#DIV/0!</v>
      </c>
      <c r="F36" s="111" t="e">
        <f t="shared" si="0"/>
        <v>#DIV/0!</v>
      </c>
      <c r="G36" s="111" t="e">
        <f t="shared" si="0"/>
        <v>#DIV/0!</v>
      </c>
      <c r="H36" s="111" t="e">
        <f t="shared" si="0"/>
        <v>#DIV/0!</v>
      </c>
      <c r="I36" s="111" t="e">
        <f t="shared" si="0"/>
        <v>#DIV/0!</v>
      </c>
      <c r="J36" s="111" t="e">
        <f t="shared" si="0"/>
        <v>#DIV/0!</v>
      </c>
      <c r="K36" s="111" t="e">
        <f t="shared" si="0"/>
        <v>#DIV/0!</v>
      </c>
      <c r="L36" s="111" t="e">
        <f t="shared" si="0"/>
        <v>#DIV/0!</v>
      </c>
      <c r="M36" s="111" t="e">
        <f t="shared" si="0"/>
        <v>#DIV/0!</v>
      </c>
      <c r="N36" s="111" t="e">
        <f t="shared" si="0"/>
        <v>#DIV/0!</v>
      </c>
      <c r="O36" s="111" t="e">
        <f t="shared" si="0"/>
        <v>#DIV/0!</v>
      </c>
      <c r="P36" s="111" t="e">
        <f t="shared" si="0"/>
        <v>#DIV/0!</v>
      </c>
      <c r="Q36" s="111" t="e">
        <f t="shared" si="0"/>
        <v>#DIV/0!</v>
      </c>
    </row>
    <row r="37" spans="1:68" s="86" customFormat="1" ht="35.25" customHeight="1" thickBot="1" x14ac:dyDescent="0.3">
      <c r="A37" s="85" t="str">
        <f>A7</f>
        <v>BUILDING CONSUMPTION</v>
      </c>
      <c r="B37" s="109">
        <f>B7/$B$31</f>
        <v>0</v>
      </c>
      <c r="C37" s="114" t="e">
        <f t="shared" ref="C37:Q37" si="1">C7/$B$31</f>
        <v>#DIV/0!</v>
      </c>
      <c r="D37" s="114" t="e">
        <f t="shared" si="1"/>
        <v>#DIV/0!</v>
      </c>
      <c r="E37" s="114" t="e">
        <f t="shared" si="1"/>
        <v>#DIV/0!</v>
      </c>
      <c r="F37" s="114" t="e">
        <f t="shared" si="1"/>
        <v>#DIV/0!</v>
      </c>
      <c r="G37" s="114" t="e">
        <f t="shared" si="1"/>
        <v>#DIV/0!</v>
      </c>
      <c r="H37" s="114" t="e">
        <f t="shared" si="1"/>
        <v>#DIV/0!</v>
      </c>
      <c r="I37" s="114" t="e">
        <f t="shared" si="1"/>
        <v>#DIV/0!</v>
      </c>
      <c r="J37" s="114" t="e">
        <f t="shared" si="1"/>
        <v>#DIV/0!</v>
      </c>
      <c r="K37" s="114" t="e">
        <f t="shared" si="1"/>
        <v>#DIV/0!</v>
      </c>
      <c r="L37" s="114" t="e">
        <f t="shared" si="1"/>
        <v>#DIV/0!</v>
      </c>
      <c r="M37" s="114" t="e">
        <f t="shared" si="1"/>
        <v>#DIV/0!</v>
      </c>
      <c r="N37" s="114" t="e">
        <f t="shared" si="1"/>
        <v>#DIV/0!</v>
      </c>
      <c r="O37" s="114" t="e">
        <f t="shared" si="1"/>
        <v>#DIV/0!</v>
      </c>
      <c r="P37" s="114" t="e">
        <f t="shared" si="1"/>
        <v>#DIV/0!</v>
      </c>
      <c r="Q37" s="114" t="e">
        <f t="shared" si="1"/>
        <v>#DIV/0!</v>
      </c>
    </row>
    <row r="38" spans="1:68" s="86" customFormat="1" ht="35.25" customHeight="1" thickBot="1" x14ac:dyDescent="0.3">
      <c r="A38" s="116" t="str">
        <f t="shared" ref="A38:A58" si="2">A8</f>
        <v>ELECTRIC ENERGY</v>
      </c>
      <c r="B38" s="109">
        <f t="shared" ref="B38:Q38" si="3">B8/$B$31</f>
        <v>0</v>
      </c>
      <c r="C38" s="117">
        <f t="shared" si="3"/>
        <v>0</v>
      </c>
      <c r="D38" s="117">
        <f t="shared" si="3"/>
        <v>0</v>
      </c>
      <c r="E38" s="117">
        <f t="shared" si="3"/>
        <v>0</v>
      </c>
      <c r="F38" s="117">
        <f t="shared" si="3"/>
        <v>0</v>
      </c>
      <c r="G38" s="117">
        <f t="shared" si="3"/>
        <v>0</v>
      </c>
      <c r="H38" s="117">
        <f t="shared" si="3"/>
        <v>0</v>
      </c>
      <c r="I38" s="117">
        <f t="shared" si="3"/>
        <v>0</v>
      </c>
      <c r="J38" s="117">
        <f t="shared" si="3"/>
        <v>0</v>
      </c>
      <c r="K38" s="117">
        <f t="shared" si="3"/>
        <v>0</v>
      </c>
      <c r="L38" s="117">
        <f t="shared" si="3"/>
        <v>0</v>
      </c>
      <c r="M38" s="117">
        <f t="shared" si="3"/>
        <v>0</v>
      </c>
      <c r="N38" s="117">
        <f t="shared" si="3"/>
        <v>0</v>
      </c>
      <c r="O38" s="117">
        <f t="shared" si="3"/>
        <v>0</v>
      </c>
      <c r="P38" s="117">
        <f t="shared" si="3"/>
        <v>0</v>
      </c>
      <c r="Q38" s="117">
        <f t="shared" si="3"/>
        <v>0</v>
      </c>
    </row>
    <row r="39" spans="1:68" s="86" customFormat="1" ht="35.25" customHeight="1" thickBot="1" x14ac:dyDescent="0.3">
      <c r="A39" s="116" t="str">
        <f t="shared" si="2"/>
        <v>THERMAL ENERGY</v>
      </c>
      <c r="B39" s="109">
        <f t="shared" ref="B39:Q39" si="4">B9/$B$31</f>
        <v>0</v>
      </c>
      <c r="C39" s="117" t="e">
        <f t="shared" si="4"/>
        <v>#DIV/0!</v>
      </c>
      <c r="D39" s="117" t="e">
        <f t="shared" si="4"/>
        <v>#DIV/0!</v>
      </c>
      <c r="E39" s="117" t="e">
        <f t="shared" si="4"/>
        <v>#DIV/0!</v>
      </c>
      <c r="F39" s="117" t="e">
        <f t="shared" si="4"/>
        <v>#DIV/0!</v>
      </c>
      <c r="G39" s="117" t="e">
        <f t="shared" si="4"/>
        <v>#DIV/0!</v>
      </c>
      <c r="H39" s="117" t="e">
        <f t="shared" si="4"/>
        <v>#DIV/0!</v>
      </c>
      <c r="I39" s="117" t="e">
        <f t="shared" si="4"/>
        <v>#DIV/0!</v>
      </c>
      <c r="J39" s="117" t="e">
        <f t="shared" si="4"/>
        <v>#DIV/0!</v>
      </c>
      <c r="K39" s="117" t="e">
        <f t="shared" si="4"/>
        <v>#DIV/0!</v>
      </c>
      <c r="L39" s="117" t="e">
        <f t="shared" si="4"/>
        <v>#DIV/0!</v>
      </c>
      <c r="M39" s="117" t="e">
        <f t="shared" si="4"/>
        <v>#DIV/0!</v>
      </c>
      <c r="N39" s="117" t="e">
        <f t="shared" si="4"/>
        <v>#DIV/0!</v>
      </c>
      <c r="O39" s="117" t="e">
        <f t="shared" si="4"/>
        <v>#DIV/0!</v>
      </c>
      <c r="P39" s="117" t="e">
        <f t="shared" si="4"/>
        <v>#DIV/0!</v>
      </c>
      <c r="Q39" s="117" t="e">
        <f t="shared" si="4"/>
        <v>#DIV/0!</v>
      </c>
    </row>
    <row r="40" spans="1:68" s="86" customFormat="1" ht="39" customHeight="1" thickBot="1" x14ac:dyDescent="0.3">
      <c r="A40" s="116" t="str">
        <f t="shared" si="2"/>
        <v>WATER CONSUMPTION</v>
      </c>
      <c r="B40" s="109">
        <f t="shared" ref="B40:Q40" si="5">B10/$B$31</f>
        <v>0</v>
      </c>
      <c r="C40" s="117">
        <f t="shared" si="5"/>
        <v>0</v>
      </c>
      <c r="D40" s="117">
        <f t="shared" si="5"/>
        <v>0</v>
      </c>
      <c r="E40" s="117">
        <f t="shared" si="5"/>
        <v>0</v>
      </c>
      <c r="F40" s="117">
        <f t="shared" si="5"/>
        <v>0</v>
      </c>
      <c r="G40" s="117">
        <f t="shared" si="5"/>
        <v>0</v>
      </c>
      <c r="H40" s="117">
        <f t="shared" si="5"/>
        <v>0</v>
      </c>
      <c r="I40" s="117">
        <f t="shared" si="5"/>
        <v>0</v>
      </c>
      <c r="J40" s="117">
        <f t="shared" si="5"/>
        <v>0</v>
      </c>
      <c r="K40" s="117">
        <f t="shared" si="5"/>
        <v>0</v>
      </c>
      <c r="L40" s="117">
        <f t="shared" si="5"/>
        <v>0</v>
      </c>
      <c r="M40" s="117">
        <f t="shared" si="5"/>
        <v>0</v>
      </c>
      <c r="N40" s="117">
        <f t="shared" si="5"/>
        <v>0</v>
      </c>
      <c r="O40" s="117">
        <f t="shared" si="5"/>
        <v>0</v>
      </c>
      <c r="P40" s="117">
        <f t="shared" si="5"/>
        <v>0</v>
      </c>
      <c r="Q40" s="117">
        <f t="shared" si="5"/>
        <v>0</v>
      </c>
    </row>
    <row r="41" spans="1:68" s="86" customFormat="1" ht="35.25" customHeight="1" thickBot="1" x14ac:dyDescent="0.3">
      <c r="A41" s="85" t="str">
        <f t="shared" si="2"/>
        <v>PRODUCT CONSUMPTION</v>
      </c>
      <c r="B41" s="109">
        <f t="shared" ref="B41:Q41" si="6">B11/$B$31</f>
        <v>0</v>
      </c>
      <c r="C41" s="114">
        <f t="shared" si="6"/>
        <v>0</v>
      </c>
      <c r="D41" s="114">
        <f t="shared" si="6"/>
        <v>0</v>
      </c>
      <c r="E41" s="114">
        <f t="shared" si="6"/>
        <v>0</v>
      </c>
      <c r="F41" s="114">
        <f t="shared" si="6"/>
        <v>0</v>
      </c>
      <c r="G41" s="114">
        <f t="shared" si="6"/>
        <v>0</v>
      </c>
      <c r="H41" s="114">
        <f t="shared" si="6"/>
        <v>0</v>
      </c>
      <c r="I41" s="114">
        <f t="shared" si="6"/>
        <v>0</v>
      </c>
      <c r="J41" s="114">
        <f t="shared" si="6"/>
        <v>0</v>
      </c>
      <c r="K41" s="114">
        <f t="shared" si="6"/>
        <v>0</v>
      </c>
      <c r="L41" s="114">
        <f t="shared" si="6"/>
        <v>0</v>
      </c>
      <c r="M41" s="114">
        <f t="shared" si="6"/>
        <v>0</v>
      </c>
      <c r="N41" s="114">
        <f t="shared" si="6"/>
        <v>0</v>
      </c>
      <c r="O41" s="114">
        <f t="shared" si="6"/>
        <v>0</v>
      </c>
      <c r="P41" s="114">
        <f t="shared" si="6"/>
        <v>0</v>
      </c>
      <c r="Q41" s="114">
        <f t="shared" si="6"/>
        <v>0</v>
      </c>
    </row>
    <row r="42" spans="1:68" s="86" customFormat="1" ht="35.25" customHeight="1" thickBot="1" x14ac:dyDescent="0.3">
      <c r="A42" s="116" t="str">
        <f t="shared" si="2"/>
        <v>PAPER PRODUCTS</v>
      </c>
      <c r="B42" s="109">
        <f t="shared" ref="B42:Q42" si="7">B12/$B$31</f>
        <v>0</v>
      </c>
      <c r="C42" s="117">
        <f t="shared" si="7"/>
        <v>0</v>
      </c>
      <c r="D42" s="117">
        <f t="shared" si="7"/>
        <v>0</v>
      </c>
      <c r="E42" s="117">
        <f t="shared" si="7"/>
        <v>0</v>
      </c>
      <c r="F42" s="117">
        <f t="shared" si="7"/>
        <v>0</v>
      </c>
      <c r="G42" s="117">
        <f t="shared" si="7"/>
        <v>0</v>
      </c>
      <c r="H42" s="117">
        <f t="shared" si="7"/>
        <v>0</v>
      </c>
      <c r="I42" s="117">
        <f t="shared" si="7"/>
        <v>0</v>
      </c>
      <c r="J42" s="117">
        <f t="shared" si="7"/>
        <v>0</v>
      </c>
      <c r="K42" s="117">
        <f t="shared" si="7"/>
        <v>0</v>
      </c>
      <c r="L42" s="117">
        <f t="shared" si="7"/>
        <v>0</v>
      </c>
      <c r="M42" s="117">
        <f t="shared" si="7"/>
        <v>0</v>
      </c>
      <c r="N42" s="117">
        <f t="shared" si="7"/>
        <v>0</v>
      </c>
      <c r="O42" s="117">
        <f t="shared" si="7"/>
        <v>0</v>
      </c>
      <c r="P42" s="117">
        <f t="shared" si="7"/>
        <v>0</v>
      </c>
      <c r="Q42" s="117">
        <f t="shared" si="7"/>
        <v>0</v>
      </c>
    </row>
    <row r="43" spans="1:68" s="86" customFormat="1" ht="35.25" customHeight="1" thickBot="1" x14ac:dyDescent="0.3">
      <c r="A43" s="116" t="str">
        <f t="shared" si="2"/>
        <v>STATIONERY PRODUCTS</v>
      </c>
      <c r="B43" s="109">
        <f t="shared" ref="B43:Q43" si="8">B13/$B$31</f>
        <v>0</v>
      </c>
      <c r="C43" s="117">
        <f t="shared" si="8"/>
        <v>0</v>
      </c>
      <c r="D43" s="117">
        <f t="shared" si="8"/>
        <v>0</v>
      </c>
      <c r="E43" s="117">
        <f t="shared" si="8"/>
        <v>0</v>
      </c>
      <c r="F43" s="117">
        <f t="shared" si="8"/>
        <v>0</v>
      </c>
      <c r="G43" s="117">
        <f t="shared" si="8"/>
        <v>0</v>
      </c>
      <c r="H43" s="117">
        <f t="shared" si="8"/>
        <v>0</v>
      </c>
      <c r="I43" s="117">
        <f t="shared" si="8"/>
        <v>0</v>
      </c>
      <c r="J43" s="117">
        <f t="shared" si="8"/>
        <v>0</v>
      </c>
      <c r="K43" s="117">
        <f t="shared" si="8"/>
        <v>0</v>
      </c>
      <c r="L43" s="117">
        <f t="shared" si="8"/>
        <v>0</v>
      </c>
      <c r="M43" s="117">
        <f t="shared" si="8"/>
        <v>0</v>
      </c>
      <c r="N43" s="117">
        <f t="shared" si="8"/>
        <v>0</v>
      </c>
      <c r="O43" s="117">
        <f t="shared" si="8"/>
        <v>0</v>
      </c>
      <c r="P43" s="117">
        <f t="shared" si="8"/>
        <v>0</v>
      </c>
      <c r="Q43" s="117">
        <f t="shared" si="8"/>
        <v>0</v>
      </c>
    </row>
    <row r="44" spans="1:68" s="86" customFormat="1" ht="51" customHeight="1" thickBot="1" x14ac:dyDescent="0.3">
      <c r="A44" s="116" t="str">
        <f t="shared" si="2"/>
        <v>TOILET AND CLEANING PRODUCTS</v>
      </c>
      <c r="B44" s="109">
        <f t="shared" ref="B44:Q44" si="9">B14/$B$31</f>
        <v>0</v>
      </c>
      <c r="C44" s="117">
        <f t="shared" si="9"/>
        <v>0</v>
      </c>
      <c r="D44" s="117">
        <f t="shared" si="9"/>
        <v>0</v>
      </c>
      <c r="E44" s="117">
        <f t="shared" si="9"/>
        <v>0</v>
      </c>
      <c r="F44" s="117">
        <f t="shared" si="9"/>
        <v>0</v>
      </c>
      <c r="G44" s="117">
        <f t="shared" si="9"/>
        <v>0</v>
      </c>
      <c r="H44" s="117">
        <f t="shared" si="9"/>
        <v>0</v>
      </c>
      <c r="I44" s="117">
        <f t="shared" si="9"/>
        <v>0</v>
      </c>
      <c r="J44" s="117">
        <f t="shared" si="9"/>
        <v>0</v>
      </c>
      <c r="K44" s="117">
        <f t="shared" si="9"/>
        <v>0</v>
      </c>
      <c r="L44" s="117">
        <f t="shared" si="9"/>
        <v>0</v>
      </c>
      <c r="M44" s="117">
        <f t="shared" si="9"/>
        <v>0</v>
      </c>
      <c r="N44" s="117">
        <f t="shared" si="9"/>
        <v>0</v>
      </c>
      <c r="O44" s="117">
        <f t="shared" si="9"/>
        <v>0</v>
      </c>
      <c r="P44" s="117">
        <f t="shared" si="9"/>
        <v>0</v>
      </c>
      <c r="Q44" s="117">
        <f t="shared" si="9"/>
        <v>0</v>
      </c>
    </row>
    <row r="45" spans="1:68" s="86" customFormat="1" ht="35.25" customHeight="1" thickBot="1" x14ac:dyDescent="0.3">
      <c r="A45" s="116" t="str">
        <f t="shared" si="2"/>
        <v>MEDICAL AND SANITARY EQUIPMENT</v>
      </c>
      <c r="B45" s="109">
        <f t="shared" ref="B45:Q45" si="10">B15/$B$31</f>
        <v>0</v>
      </c>
      <c r="C45" s="117">
        <f t="shared" si="10"/>
        <v>0</v>
      </c>
      <c r="D45" s="117">
        <f t="shared" si="10"/>
        <v>0</v>
      </c>
      <c r="E45" s="117">
        <f t="shared" si="10"/>
        <v>0</v>
      </c>
      <c r="F45" s="117">
        <f t="shared" si="10"/>
        <v>0</v>
      </c>
      <c r="G45" s="117">
        <f t="shared" si="10"/>
        <v>0</v>
      </c>
      <c r="H45" s="117">
        <f t="shared" si="10"/>
        <v>0</v>
      </c>
      <c r="I45" s="117">
        <f t="shared" si="10"/>
        <v>0</v>
      </c>
      <c r="J45" s="117">
        <f t="shared" si="10"/>
        <v>0</v>
      </c>
      <c r="K45" s="117">
        <f t="shared" si="10"/>
        <v>0</v>
      </c>
      <c r="L45" s="117">
        <f t="shared" si="10"/>
        <v>0</v>
      </c>
      <c r="M45" s="117">
        <f t="shared" si="10"/>
        <v>0</v>
      </c>
      <c r="N45" s="117">
        <f t="shared" si="10"/>
        <v>0</v>
      </c>
      <c r="O45" s="117">
        <f t="shared" si="10"/>
        <v>0</v>
      </c>
      <c r="P45" s="117">
        <f t="shared" si="10"/>
        <v>0</v>
      </c>
      <c r="Q45" s="117">
        <f t="shared" si="10"/>
        <v>0</v>
      </c>
    </row>
    <row r="46" spans="1:68" s="86" customFormat="1" ht="35.25" customHeight="1" thickBot="1" x14ac:dyDescent="0.3">
      <c r="A46" s="116" t="str">
        <f t="shared" si="2"/>
        <v>EQUIPMENT</v>
      </c>
      <c r="B46" s="109">
        <f t="shared" ref="B46:Q46" si="11">B16/$B$31</f>
        <v>0</v>
      </c>
      <c r="C46" s="117">
        <f t="shared" si="11"/>
        <v>0</v>
      </c>
      <c r="D46" s="117">
        <f t="shared" si="11"/>
        <v>0</v>
      </c>
      <c r="E46" s="117">
        <f t="shared" si="11"/>
        <v>0</v>
      </c>
      <c r="F46" s="117">
        <f t="shared" si="11"/>
        <v>0</v>
      </c>
      <c r="G46" s="117">
        <f t="shared" si="11"/>
        <v>0</v>
      </c>
      <c r="H46" s="117">
        <f t="shared" si="11"/>
        <v>0</v>
      </c>
      <c r="I46" s="117">
        <f t="shared" si="11"/>
        <v>0</v>
      </c>
      <c r="J46" s="117">
        <f t="shared" si="11"/>
        <v>0</v>
      </c>
      <c r="K46" s="117">
        <f t="shared" si="11"/>
        <v>0</v>
      </c>
      <c r="L46" s="117">
        <f t="shared" si="11"/>
        <v>0</v>
      </c>
      <c r="M46" s="117">
        <f t="shared" si="11"/>
        <v>0</v>
      </c>
      <c r="N46" s="117">
        <f t="shared" si="11"/>
        <v>0</v>
      </c>
      <c r="O46" s="117">
        <f t="shared" si="11"/>
        <v>0</v>
      </c>
      <c r="P46" s="117">
        <f t="shared" si="11"/>
        <v>0</v>
      </c>
      <c r="Q46" s="117">
        <f t="shared" si="11"/>
        <v>0</v>
      </c>
    </row>
    <row r="47" spans="1:68" s="115" customFormat="1" ht="35.25" customHeight="1" thickBot="1" x14ac:dyDescent="0.3">
      <c r="A47" s="116" t="str">
        <f t="shared" si="2"/>
        <v>CHEMICAL LABS</v>
      </c>
      <c r="B47" s="109">
        <f t="shared" ref="B47:Q47" si="12">B17/$B$31</f>
        <v>0</v>
      </c>
      <c r="C47" s="117">
        <f t="shared" si="12"/>
        <v>0</v>
      </c>
      <c r="D47" s="117">
        <f t="shared" si="12"/>
        <v>0</v>
      </c>
      <c r="E47" s="117">
        <f t="shared" si="12"/>
        <v>0</v>
      </c>
      <c r="F47" s="117">
        <f t="shared" si="12"/>
        <v>0</v>
      </c>
      <c r="G47" s="117">
        <f t="shared" si="12"/>
        <v>0</v>
      </c>
      <c r="H47" s="117">
        <f t="shared" si="12"/>
        <v>0</v>
      </c>
      <c r="I47" s="117">
        <f t="shared" si="12"/>
        <v>0</v>
      </c>
      <c r="J47" s="117">
        <f t="shared" si="12"/>
        <v>0</v>
      </c>
      <c r="K47" s="117">
        <f t="shared" si="12"/>
        <v>0</v>
      </c>
      <c r="L47" s="117">
        <f t="shared" si="12"/>
        <v>0</v>
      </c>
      <c r="M47" s="117">
        <f t="shared" si="12"/>
        <v>0</v>
      </c>
      <c r="N47" s="117">
        <f t="shared" si="12"/>
        <v>0</v>
      </c>
      <c r="O47" s="117">
        <f t="shared" si="12"/>
        <v>0</v>
      </c>
      <c r="P47" s="117">
        <f t="shared" si="12"/>
        <v>0</v>
      </c>
      <c r="Q47" s="117">
        <f t="shared" si="12"/>
        <v>0</v>
      </c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  <c r="AL47" s="86"/>
      <c r="AM47" s="86"/>
      <c r="AN47" s="86"/>
      <c r="AO47" s="86"/>
      <c r="AP47" s="86"/>
      <c r="AQ47" s="86"/>
      <c r="AR47" s="86"/>
      <c r="AS47" s="86"/>
      <c r="AT47" s="86"/>
      <c r="AU47" s="86"/>
      <c r="AV47" s="86"/>
      <c r="AW47" s="86"/>
      <c r="AX47" s="86"/>
      <c r="AY47" s="86"/>
      <c r="AZ47" s="86"/>
      <c r="BA47" s="86"/>
      <c r="BB47" s="86"/>
      <c r="BC47" s="86"/>
      <c r="BD47" s="86"/>
      <c r="BE47" s="86"/>
      <c r="BF47" s="86"/>
      <c r="BG47" s="86"/>
      <c r="BH47" s="86"/>
      <c r="BI47" s="86"/>
      <c r="BJ47" s="86"/>
      <c r="BK47" s="86"/>
      <c r="BL47" s="86"/>
      <c r="BM47" s="86"/>
      <c r="BN47" s="86"/>
      <c r="BO47" s="86"/>
      <c r="BP47" s="86"/>
    </row>
    <row r="48" spans="1:68" s="115" customFormat="1" ht="35.25" customHeight="1" thickBot="1" x14ac:dyDescent="0.3">
      <c r="A48" s="85" t="str">
        <f t="shared" si="2"/>
        <v>GARDENING</v>
      </c>
      <c r="B48" s="109">
        <f t="shared" ref="B48:Q48" si="13">B18/$B$31</f>
        <v>0</v>
      </c>
      <c r="C48" s="114">
        <f t="shared" si="13"/>
        <v>0</v>
      </c>
      <c r="D48" s="114">
        <f t="shared" si="13"/>
        <v>0</v>
      </c>
      <c r="E48" s="114">
        <f t="shared" si="13"/>
        <v>0</v>
      </c>
      <c r="F48" s="114">
        <f t="shared" si="13"/>
        <v>0</v>
      </c>
      <c r="G48" s="114">
        <f t="shared" si="13"/>
        <v>0</v>
      </c>
      <c r="H48" s="114">
        <f t="shared" si="13"/>
        <v>0</v>
      </c>
      <c r="I48" s="114">
        <f t="shared" si="13"/>
        <v>0</v>
      </c>
      <c r="J48" s="114">
        <f t="shared" si="13"/>
        <v>0</v>
      </c>
      <c r="K48" s="114">
        <f t="shared" si="13"/>
        <v>0</v>
      </c>
      <c r="L48" s="114">
        <f t="shared" si="13"/>
        <v>0</v>
      </c>
      <c r="M48" s="114">
        <f t="shared" si="13"/>
        <v>0</v>
      </c>
      <c r="N48" s="114">
        <f t="shared" si="13"/>
        <v>0</v>
      </c>
      <c r="O48" s="114">
        <f t="shared" si="13"/>
        <v>0</v>
      </c>
      <c r="P48" s="114">
        <f t="shared" si="13"/>
        <v>0</v>
      </c>
      <c r="Q48" s="114">
        <f t="shared" si="13"/>
        <v>0</v>
      </c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86"/>
      <c r="AT48" s="86"/>
      <c r="AU48" s="86"/>
      <c r="AV48" s="86"/>
      <c r="AW48" s="86"/>
      <c r="AX48" s="86"/>
      <c r="AY48" s="86"/>
      <c r="AZ48" s="86"/>
      <c r="BA48" s="86"/>
      <c r="BB48" s="86"/>
      <c r="BC48" s="86"/>
      <c r="BD48" s="86"/>
      <c r="BE48" s="86"/>
      <c r="BF48" s="86"/>
      <c r="BG48" s="86"/>
      <c r="BH48" s="86"/>
      <c r="BI48" s="86"/>
      <c r="BJ48" s="86"/>
      <c r="BK48" s="86"/>
      <c r="BL48" s="86"/>
      <c r="BM48" s="86"/>
      <c r="BN48" s="86"/>
      <c r="BO48" s="86"/>
      <c r="BP48" s="86"/>
    </row>
    <row r="49" spans="1:68" s="115" customFormat="1" ht="35.25" customHeight="1" thickBot="1" x14ac:dyDescent="0.3">
      <c r="A49" s="116" t="str">
        <f t="shared" si="2"/>
        <v>MOBILITY</v>
      </c>
      <c r="B49" s="109">
        <f t="shared" ref="B49:Q49" si="14">B19/$B$31</f>
        <v>0</v>
      </c>
      <c r="C49" s="117">
        <f t="shared" si="14"/>
        <v>0</v>
      </c>
      <c r="D49" s="117">
        <f t="shared" si="14"/>
        <v>0</v>
      </c>
      <c r="E49" s="117">
        <f t="shared" si="14"/>
        <v>0</v>
      </c>
      <c r="F49" s="117">
        <f t="shared" si="14"/>
        <v>0</v>
      </c>
      <c r="G49" s="117">
        <f t="shared" si="14"/>
        <v>0</v>
      </c>
      <c r="H49" s="117">
        <f t="shared" si="14"/>
        <v>0</v>
      </c>
      <c r="I49" s="117">
        <f t="shared" si="14"/>
        <v>0</v>
      </c>
      <c r="J49" s="117">
        <f t="shared" si="14"/>
        <v>0</v>
      </c>
      <c r="K49" s="117">
        <f t="shared" si="14"/>
        <v>0</v>
      </c>
      <c r="L49" s="117">
        <f t="shared" si="14"/>
        <v>0</v>
      </c>
      <c r="M49" s="117">
        <f t="shared" si="14"/>
        <v>0</v>
      </c>
      <c r="N49" s="117">
        <f t="shared" si="14"/>
        <v>0</v>
      </c>
      <c r="O49" s="117">
        <f t="shared" si="14"/>
        <v>0</v>
      </c>
      <c r="P49" s="117">
        <f t="shared" si="14"/>
        <v>0</v>
      </c>
      <c r="Q49" s="117">
        <f t="shared" si="14"/>
        <v>0</v>
      </c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</row>
    <row r="50" spans="1:68" s="115" customFormat="1" ht="35.25" customHeight="1" thickBot="1" x14ac:dyDescent="0.3">
      <c r="A50" s="116" t="str">
        <f t="shared" si="2"/>
        <v>INTERNAL VEHICLES</v>
      </c>
      <c r="B50" s="109">
        <f t="shared" ref="B50:Q50" si="15">B20/$B$31</f>
        <v>0</v>
      </c>
      <c r="C50" s="117">
        <f t="shared" si="15"/>
        <v>0</v>
      </c>
      <c r="D50" s="117">
        <f t="shared" si="15"/>
        <v>0</v>
      </c>
      <c r="E50" s="117">
        <f t="shared" si="15"/>
        <v>0</v>
      </c>
      <c r="F50" s="117">
        <f t="shared" si="15"/>
        <v>0</v>
      </c>
      <c r="G50" s="117">
        <f t="shared" si="15"/>
        <v>0</v>
      </c>
      <c r="H50" s="117">
        <f t="shared" si="15"/>
        <v>0</v>
      </c>
      <c r="I50" s="117">
        <f t="shared" si="15"/>
        <v>0</v>
      </c>
      <c r="J50" s="117">
        <f t="shared" si="15"/>
        <v>0</v>
      </c>
      <c r="K50" s="117">
        <f t="shared" si="15"/>
        <v>0</v>
      </c>
      <c r="L50" s="117">
        <f t="shared" si="15"/>
        <v>0</v>
      </c>
      <c r="M50" s="117">
        <f t="shared" si="15"/>
        <v>0</v>
      </c>
      <c r="N50" s="117">
        <f t="shared" si="15"/>
        <v>0</v>
      </c>
      <c r="O50" s="117">
        <f t="shared" si="15"/>
        <v>0</v>
      </c>
      <c r="P50" s="117">
        <f t="shared" si="15"/>
        <v>0</v>
      </c>
      <c r="Q50" s="117">
        <f t="shared" si="15"/>
        <v>0</v>
      </c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86"/>
      <c r="AT50" s="86"/>
      <c r="AU50" s="86"/>
      <c r="AV50" s="86"/>
      <c r="AW50" s="86"/>
      <c r="AX50" s="86"/>
      <c r="AY50" s="86"/>
      <c r="AZ50" s="86"/>
      <c r="BA50" s="86"/>
      <c r="BB50" s="86"/>
      <c r="BC50" s="86"/>
      <c r="BD50" s="86"/>
      <c r="BE50" s="86"/>
      <c r="BF50" s="86"/>
      <c r="BG50" s="86"/>
      <c r="BH50" s="86"/>
      <c r="BI50" s="86"/>
      <c r="BJ50" s="86"/>
      <c r="BK50" s="86"/>
      <c r="BL50" s="86"/>
      <c r="BM50" s="86"/>
      <c r="BN50" s="86"/>
      <c r="BO50" s="86"/>
      <c r="BP50" s="86"/>
    </row>
    <row r="51" spans="1:68" s="115" customFormat="1" ht="35.25" customHeight="1" thickBot="1" x14ac:dyDescent="0.3">
      <c r="A51" s="116" t="str">
        <f t="shared" si="2"/>
        <v>HOME-BUILDING</v>
      </c>
      <c r="B51" s="109">
        <f t="shared" ref="B51:Q51" si="16">B21/$B$31</f>
        <v>0</v>
      </c>
      <c r="C51" s="117">
        <f t="shared" si="16"/>
        <v>0</v>
      </c>
      <c r="D51" s="117">
        <f t="shared" si="16"/>
        <v>0</v>
      </c>
      <c r="E51" s="117">
        <f t="shared" si="16"/>
        <v>0</v>
      </c>
      <c r="F51" s="117">
        <f t="shared" si="16"/>
        <v>0</v>
      </c>
      <c r="G51" s="117">
        <f t="shared" si="16"/>
        <v>0</v>
      </c>
      <c r="H51" s="117">
        <f t="shared" si="16"/>
        <v>0</v>
      </c>
      <c r="I51" s="117">
        <f t="shared" si="16"/>
        <v>0</v>
      </c>
      <c r="J51" s="117">
        <f t="shared" si="16"/>
        <v>0</v>
      </c>
      <c r="K51" s="117">
        <f t="shared" si="16"/>
        <v>0</v>
      </c>
      <c r="L51" s="117">
        <f t="shared" si="16"/>
        <v>0</v>
      </c>
      <c r="M51" s="117">
        <f t="shared" si="16"/>
        <v>0</v>
      </c>
      <c r="N51" s="117">
        <f t="shared" si="16"/>
        <v>0</v>
      </c>
      <c r="O51" s="117">
        <f t="shared" si="16"/>
        <v>0</v>
      </c>
      <c r="P51" s="117">
        <f t="shared" si="16"/>
        <v>0</v>
      </c>
      <c r="Q51" s="117">
        <f t="shared" si="16"/>
        <v>0</v>
      </c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86"/>
      <c r="BI51" s="86"/>
      <c r="BJ51" s="86"/>
      <c r="BK51" s="86"/>
      <c r="BL51" s="86"/>
      <c r="BM51" s="86"/>
      <c r="BN51" s="86"/>
      <c r="BO51" s="86"/>
      <c r="BP51" s="86"/>
    </row>
    <row r="52" spans="1:68" s="115" customFormat="1" ht="35.25" customHeight="1" thickBot="1" x14ac:dyDescent="0.3">
      <c r="A52" s="85" t="str">
        <f t="shared" si="2"/>
        <v>TRANSFERS OR TRAVELS</v>
      </c>
      <c r="B52" s="109">
        <f t="shared" ref="B52:Q52" si="17">B22/$B$31</f>
        <v>0</v>
      </c>
      <c r="C52" s="117">
        <f t="shared" si="17"/>
        <v>0</v>
      </c>
      <c r="D52" s="117">
        <f t="shared" si="17"/>
        <v>0</v>
      </c>
      <c r="E52" s="117">
        <f t="shared" si="17"/>
        <v>0</v>
      </c>
      <c r="F52" s="117">
        <f t="shared" si="17"/>
        <v>0</v>
      </c>
      <c r="G52" s="117">
        <f t="shared" si="17"/>
        <v>0</v>
      </c>
      <c r="H52" s="117">
        <f t="shared" si="17"/>
        <v>0</v>
      </c>
      <c r="I52" s="117">
        <f t="shared" si="17"/>
        <v>0</v>
      </c>
      <c r="J52" s="117">
        <f t="shared" si="17"/>
        <v>0</v>
      </c>
      <c r="K52" s="117">
        <f t="shared" si="17"/>
        <v>0</v>
      </c>
      <c r="L52" s="117">
        <f t="shared" si="17"/>
        <v>0</v>
      </c>
      <c r="M52" s="117">
        <f t="shared" si="17"/>
        <v>0</v>
      </c>
      <c r="N52" s="117">
        <f t="shared" si="17"/>
        <v>0</v>
      </c>
      <c r="O52" s="117">
        <f t="shared" si="17"/>
        <v>0</v>
      </c>
      <c r="P52" s="117">
        <f t="shared" si="17"/>
        <v>0</v>
      </c>
      <c r="Q52" s="117">
        <f t="shared" si="17"/>
        <v>0</v>
      </c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86"/>
      <c r="BN52" s="86"/>
      <c r="BO52" s="86"/>
      <c r="BP52" s="86"/>
    </row>
    <row r="53" spans="1:68" s="115" customFormat="1" ht="35.25" customHeight="1" thickBot="1" x14ac:dyDescent="0.3">
      <c r="A53" s="116" t="str">
        <f t="shared" si="2"/>
        <v>FOOD</v>
      </c>
      <c r="B53" s="109">
        <f t="shared" ref="B53:Q53" si="18">B23/$B$31</f>
        <v>0</v>
      </c>
      <c r="C53" s="117">
        <f t="shared" si="18"/>
        <v>0</v>
      </c>
      <c r="D53" s="117">
        <f t="shared" si="18"/>
        <v>0</v>
      </c>
      <c r="E53" s="117">
        <f t="shared" si="18"/>
        <v>0</v>
      </c>
      <c r="F53" s="117">
        <f t="shared" si="18"/>
        <v>0</v>
      </c>
      <c r="G53" s="117">
        <f t="shared" si="18"/>
        <v>0</v>
      </c>
      <c r="H53" s="117">
        <f t="shared" si="18"/>
        <v>0</v>
      </c>
      <c r="I53" s="117">
        <f t="shared" si="18"/>
        <v>0</v>
      </c>
      <c r="J53" s="117">
        <f t="shared" si="18"/>
        <v>0</v>
      </c>
      <c r="K53" s="117">
        <f t="shared" si="18"/>
        <v>0</v>
      </c>
      <c r="L53" s="117">
        <f t="shared" si="18"/>
        <v>0</v>
      </c>
      <c r="M53" s="117">
        <f t="shared" si="18"/>
        <v>0</v>
      </c>
      <c r="N53" s="117">
        <f t="shared" si="18"/>
        <v>0</v>
      </c>
      <c r="O53" s="117">
        <f t="shared" si="18"/>
        <v>0</v>
      </c>
      <c r="P53" s="117">
        <f t="shared" si="18"/>
        <v>0</v>
      </c>
      <c r="Q53" s="117">
        <f t="shared" si="18"/>
        <v>0</v>
      </c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</row>
    <row r="54" spans="1:68" s="115" customFormat="1" ht="35.25" customHeight="1" thickBot="1" x14ac:dyDescent="0.3">
      <c r="A54" s="116" t="str">
        <f t="shared" si="2"/>
        <v>CANTEEN</v>
      </c>
      <c r="B54" s="109">
        <f t="shared" ref="B54:Q54" si="19">B24/$B$31</f>
        <v>0</v>
      </c>
      <c r="C54" s="117">
        <f t="shared" si="19"/>
        <v>0</v>
      </c>
      <c r="D54" s="117">
        <f t="shared" si="19"/>
        <v>0</v>
      </c>
      <c r="E54" s="117">
        <f t="shared" si="19"/>
        <v>0</v>
      </c>
      <c r="F54" s="117">
        <f t="shared" si="19"/>
        <v>0</v>
      </c>
      <c r="G54" s="117">
        <f t="shared" si="19"/>
        <v>0</v>
      </c>
      <c r="H54" s="117">
        <f t="shared" si="19"/>
        <v>0</v>
      </c>
      <c r="I54" s="117">
        <f t="shared" si="19"/>
        <v>0</v>
      </c>
      <c r="J54" s="117">
        <f t="shared" si="19"/>
        <v>0</v>
      </c>
      <c r="K54" s="117">
        <f t="shared" si="19"/>
        <v>0</v>
      </c>
      <c r="L54" s="117">
        <f t="shared" si="19"/>
        <v>0</v>
      </c>
      <c r="M54" s="117">
        <f t="shared" si="19"/>
        <v>0</v>
      </c>
      <c r="N54" s="117">
        <f t="shared" si="19"/>
        <v>0</v>
      </c>
      <c r="O54" s="117">
        <f t="shared" si="19"/>
        <v>0</v>
      </c>
      <c r="P54" s="117">
        <f t="shared" si="19"/>
        <v>0</v>
      </c>
      <c r="Q54" s="117">
        <f t="shared" si="19"/>
        <v>0</v>
      </c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86"/>
      <c r="AT54" s="86"/>
      <c r="AU54" s="86"/>
      <c r="AV54" s="86"/>
      <c r="AW54" s="86"/>
      <c r="AX54" s="86"/>
      <c r="AY54" s="86"/>
      <c r="AZ54" s="86"/>
      <c r="BA54" s="86"/>
      <c r="BB54" s="86"/>
      <c r="BC54" s="86"/>
      <c r="BD54" s="86"/>
      <c r="BE54" s="86"/>
      <c r="BF54" s="86"/>
      <c r="BG54" s="86"/>
      <c r="BH54" s="86"/>
      <c r="BI54" s="86"/>
      <c r="BJ54" s="86"/>
      <c r="BK54" s="86"/>
      <c r="BL54" s="86"/>
      <c r="BM54" s="86"/>
      <c r="BN54" s="86"/>
      <c r="BO54" s="86"/>
      <c r="BP54" s="86"/>
    </row>
    <row r="55" spans="1:68" s="115" customFormat="1" ht="35.25" customHeight="1" thickBot="1" x14ac:dyDescent="0.3">
      <c r="A55" s="116" t="str">
        <f t="shared" si="2"/>
        <v>CAFETERIA</v>
      </c>
      <c r="B55" s="109">
        <f t="shared" ref="B55:Q55" si="20">B25/$B$31</f>
        <v>0</v>
      </c>
      <c r="C55" s="117">
        <f t="shared" si="20"/>
        <v>0</v>
      </c>
      <c r="D55" s="117">
        <f t="shared" si="20"/>
        <v>0</v>
      </c>
      <c r="E55" s="117">
        <f t="shared" si="20"/>
        <v>0</v>
      </c>
      <c r="F55" s="117">
        <f t="shared" si="20"/>
        <v>0</v>
      </c>
      <c r="G55" s="117">
        <f t="shared" si="20"/>
        <v>0</v>
      </c>
      <c r="H55" s="117">
        <f t="shared" si="20"/>
        <v>0</v>
      </c>
      <c r="I55" s="117">
        <f t="shared" si="20"/>
        <v>0</v>
      </c>
      <c r="J55" s="117">
        <f t="shared" si="20"/>
        <v>0</v>
      </c>
      <c r="K55" s="117">
        <f t="shared" si="20"/>
        <v>0</v>
      </c>
      <c r="L55" s="117">
        <f t="shared" si="20"/>
        <v>0</v>
      </c>
      <c r="M55" s="117">
        <f t="shared" si="20"/>
        <v>0</v>
      </c>
      <c r="N55" s="117">
        <f t="shared" si="20"/>
        <v>0</v>
      </c>
      <c r="O55" s="117">
        <f t="shared" si="20"/>
        <v>0</v>
      </c>
      <c r="P55" s="117">
        <f t="shared" si="20"/>
        <v>0</v>
      </c>
      <c r="Q55" s="117">
        <f t="shared" si="20"/>
        <v>0</v>
      </c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86"/>
      <c r="BI55" s="86"/>
      <c r="BJ55" s="86"/>
      <c r="BK55" s="86"/>
      <c r="BL55" s="86"/>
      <c r="BM55" s="86"/>
      <c r="BN55" s="86"/>
      <c r="BO55" s="86"/>
      <c r="BP55" s="86"/>
    </row>
    <row r="56" spans="1:68" s="115" customFormat="1" ht="35.25" customHeight="1" thickBot="1" x14ac:dyDescent="0.3">
      <c r="A56" s="85" t="str">
        <f t="shared" si="2"/>
        <v>DISPENSING MACHINES</v>
      </c>
      <c r="B56" s="109">
        <f t="shared" ref="B56:Q56" si="21">B26/$B$31</f>
        <v>0</v>
      </c>
      <c r="C56" s="114">
        <f t="shared" si="21"/>
        <v>0</v>
      </c>
      <c r="D56" s="114">
        <f t="shared" si="21"/>
        <v>0</v>
      </c>
      <c r="E56" s="114">
        <f t="shared" si="21"/>
        <v>0</v>
      </c>
      <c r="F56" s="114">
        <f t="shared" si="21"/>
        <v>0</v>
      </c>
      <c r="G56" s="114">
        <f t="shared" si="21"/>
        <v>0</v>
      </c>
      <c r="H56" s="114">
        <f t="shared" si="21"/>
        <v>0</v>
      </c>
      <c r="I56" s="114">
        <f t="shared" si="21"/>
        <v>0</v>
      </c>
      <c r="J56" s="114">
        <f t="shared" si="21"/>
        <v>0</v>
      </c>
      <c r="K56" s="114">
        <f t="shared" si="21"/>
        <v>0</v>
      </c>
      <c r="L56" s="114">
        <f t="shared" si="21"/>
        <v>0</v>
      </c>
      <c r="M56" s="114">
        <f t="shared" si="21"/>
        <v>0</v>
      </c>
      <c r="N56" s="114">
        <f t="shared" si="21"/>
        <v>0</v>
      </c>
      <c r="O56" s="114">
        <f t="shared" si="21"/>
        <v>0</v>
      </c>
      <c r="P56" s="114">
        <f t="shared" si="21"/>
        <v>0</v>
      </c>
      <c r="Q56" s="114">
        <f t="shared" si="21"/>
        <v>0</v>
      </c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86"/>
      <c r="AT56" s="86"/>
      <c r="AU56" s="86"/>
      <c r="AV56" s="86"/>
      <c r="AW56" s="86"/>
      <c r="AX56" s="86"/>
      <c r="AY56" s="86"/>
      <c r="AZ56" s="86"/>
      <c r="BA56" s="86"/>
      <c r="BB56" s="86"/>
      <c r="BC56" s="86"/>
      <c r="BD56" s="86"/>
      <c r="BE56" s="86"/>
      <c r="BF56" s="86"/>
      <c r="BG56" s="86"/>
      <c r="BH56" s="86"/>
      <c r="BI56" s="86"/>
      <c r="BJ56" s="86"/>
      <c r="BK56" s="86"/>
      <c r="BL56" s="86"/>
      <c r="BM56" s="86"/>
      <c r="BN56" s="86"/>
      <c r="BO56" s="86"/>
      <c r="BP56" s="86"/>
    </row>
    <row r="57" spans="1:68" s="115" customFormat="1" ht="35.25" customHeight="1" thickBot="1" x14ac:dyDescent="0.3">
      <c r="A57" s="116" t="str">
        <f t="shared" si="2"/>
        <v>END OF LIFE</v>
      </c>
      <c r="B57" s="109">
        <f t="shared" ref="B57:Q57" si="22">B27/$B$31</f>
        <v>0</v>
      </c>
      <c r="C57" s="117">
        <f t="shared" si="22"/>
        <v>0</v>
      </c>
      <c r="D57" s="117">
        <f t="shared" si="22"/>
        <v>0</v>
      </c>
      <c r="E57" s="117">
        <f t="shared" si="22"/>
        <v>0</v>
      </c>
      <c r="F57" s="117">
        <f t="shared" si="22"/>
        <v>0</v>
      </c>
      <c r="G57" s="117">
        <f t="shared" si="22"/>
        <v>0</v>
      </c>
      <c r="H57" s="117">
        <f t="shared" si="22"/>
        <v>0</v>
      </c>
      <c r="I57" s="117">
        <f t="shared" si="22"/>
        <v>0</v>
      </c>
      <c r="J57" s="117">
        <f t="shared" si="22"/>
        <v>0</v>
      </c>
      <c r="K57" s="117">
        <f t="shared" si="22"/>
        <v>0</v>
      </c>
      <c r="L57" s="117">
        <f t="shared" si="22"/>
        <v>0</v>
      </c>
      <c r="M57" s="117">
        <f t="shared" si="22"/>
        <v>0</v>
      </c>
      <c r="N57" s="117">
        <f t="shared" si="22"/>
        <v>0</v>
      </c>
      <c r="O57" s="117">
        <f t="shared" si="22"/>
        <v>0</v>
      </c>
      <c r="P57" s="117">
        <f t="shared" si="22"/>
        <v>0</v>
      </c>
      <c r="Q57" s="117">
        <f t="shared" si="22"/>
        <v>0</v>
      </c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</row>
    <row r="58" spans="1:68" s="115" customFormat="1" ht="35.25" customHeight="1" thickBot="1" x14ac:dyDescent="0.3">
      <c r="A58" s="116" t="str">
        <f t="shared" si="2"/>
        <v>WASTES</v>
      </c>
      <c r="B58" s="109">
        <f t="shared" ref="B58:Q58" si="23">B28/$B$31</f>
        <v>0</v>
      </c>
      <c r="C58" s="117">
        <f t="shared" si="23"/>
        <v>0</v>
      </c>
      <c r="D58" s="117">
        <f t="shared" si="23"/>
        <v>0</v>
      </c>
      <c r="E58" s="117">
        <f t="shared" si="23"/>
        <v>0</v>
      </c>
      <c r="F58" s="117">
        <f t="shared" si="23"/>
        <v>0</v>
      </c>
      <c r="G58" s="117">
        <f t="shared" si="23"/>
        <v>0</v>
      </c>
      <c r="H58" s="117">
        <f t="shared" si="23"/>
        <v>0</v>
      </c>
      <c r="I58" s="117">
        <f t="shared" si="23"/>
        <v>0</v>
      </c>
      <c r="J58" s="117">
        <f t="shared" si="23"/>
        <v>0</v>
      </c>
      <c r="K58" s="117">
        <f t="shared" si="23"/>
        <v>0</v>
      </c>
      <c r="L58" s="117">
        <f t="shared" si="23"/>
        <v>0</v>
      </c>
      <c r="M58" s="117">
        <f t="shared" si="23"/>
        <v>0</v>
      </c>
      <c r="N58" s="117">
        <f t="shared" si="23"/>
        <v>0</v>
      </c>
      <c r="O58" s="117">
        <f t="shared" si="23"/>
        <v>0</v>
      </c>
      <c r="P58" s="117">
        <f t="shared" si="23"/>
        <v>0</v>
      </c>
      <c r="Q58" s="117">
        <f t="shared" si="23"/>
        <v>0</v>
      </c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  <c r="AX58" s="86"/>
      <c r="AY58" s="86"/>
      <c r="AZ58" s="86"/>
      <c r="BA58" s="86"/>
      <c r="BB58" s="86"/>
      <c r="BC58" s="86"/>
      <c r="BD58" s="86"/>
      <c r="BE58" s="86"/>
      <c r="BF58" s="86"/>
      <c r="BG58" s="86"/>
      <c r="BH58" s="86"/>
      <c r="BI58" s="86"/>
      <c r="BJ58" s="86"/>
      <c r="BK58" s="86"/>
      <c r="BL58" s="86"/>
      <c r="BM58" s="86"/>
      <c r="BN58" s="86"/>
      <c r="BO58" s="86"/>
      <c r="BP58" s="86"/>
    </row>
    <row r="59" spans="1:68" s="3" customFormat="1" x14ac:dyDescent="0.25">
      <c r="B59" s="6"/>
      <c r="C59" s="6"/>
      <c r="D59" s="6"/>
      <c r="E59" s="6"/>
    </row>
    <row r="60" spans="1:68" s="3" customFormat="1" x14ac:dyDescent="0.25">
      <c r="B60" s="6"/>
      <c r="C60" s="6"/>
      <c r="D60" s="6"/>
      <c r="E60" s="6"/>
    </row>
  </sheetData>
  <sheetProtection algorithmName="SHA-512" hashValue="7dddOtjYKKRkfToY8p/FM0WMMhNMG7dxNIEviD/D22ZXiAn3BgssfXlThgjdejInQzdJ7KbhqQnp2s5vIY6rOg==" saltValue="rQEtywG4rQseoULS9T+HSg==" spinCount="100000" sheet="1" objects="1" scenarios="1"/>
  <customSheetViews>
    <customSheetView guid="{18D66124-A7C6-4255-A409-51A7F389ACAB}" scale="90" hiddenRows="1">
      <selection activeCell="C14" sqref="C14"/>
      <pageMargins left="0.7" right="0.7" top="0.75" bottom="0.75" header="0.3" footer="0.3"/>
      <pageSetup paperSize="9" orientation="portrait" r:id="rId1"/>
    </customSheetView>
  </customSheetViews>
  <phoneticPr fontId="68" type="noConversion"/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60"/>
  <sheetViews>
    <sheetView workbookViewId="0"/>
  </sheetViews>
  <sheetFormatPr defaultRowHeight="15" x14ac:dyDescent="0.25"/>
  <cols>
    <col min="1" max="1" width="33.140625" customWidth="1"/>
    <col min="2" max="2" width="65.5703125" customWidth="1"/>
    <col min="3" max="3" width="38.140625" customWidth="1"/>
    <col min="4" max="4" width="18.7109375" customWidth="1"/>
  </cols>
  <sheetData>
    <row r="1" spans="1:34" s="7" customFormat="1" ht="27.75" customHeight="1" x14ac:dyDescent="0.25">
      <c r="A1" s="7" t="s">
        <v>230</v>
      </c>
    </row>
    <row r="2" spans="1:34" s="10" customFormat="1" ht="15" customHeight="1" thickBot="1" x14ac:dyDescent="0.3">
      <c r="A2" s="11"/>
      <c r="B2" s="12"/>
    </row>
    <row r="3" spans="1:34" s="9" customFormat="1" ht="27.75" customHeight="1" thickBot="1" x14ac:dyDescent="0.35">
      <c r="A3" s="577" t="s">
        <v>272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  <c r="R3" s="578"/>
      <c r="S3" s="578"/>
      <c r="T3" s="578"/>
      <c r="U3" s="57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34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34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34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34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34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34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34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34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34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34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34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34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</row>
    <row r="27" spans="1:22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spans="1:22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</row>
    <row r="29" spans="1:22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spans="1:22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1:22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</row>
    <row r="32" spans="1:22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</row>
    <row r="33" spans="1:22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1:22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</row>
    <row r="36" spans="1:22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</row>
    <row r="37" spans="1:22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</row>
    <row r="38" spans="1:22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x14ac:dyDescent="0.25">
      <c r="A59" s="3"/>
      <c r="B59" s="3"/>
      <c r="C59" s="3"/>
    </row>
    <row r="60" spans="1:22" x14ac:dyDescent="0.25">
      <c r="A60" s="3"/>
      <c r="B60" s="3"/>
      <c r="C60" s="3"/>
    </row>
  </sheetData>
  <customSheetViews>
    <customSheetView guid="{18D66124-A7C6-4255-A409-51A7F389ACAB}">
      <selection activeCell="B18" sqref="B18"/>
      <pageMargins left="0.7" right="0.7" top="0.75" bottom="0.75" header="0.3" footer="0.3"/>
      <pageSetup paperSize="9" orientation="portrait" r:id="rId1"/>
    </customSheetView>
  </customSheetViews>
  <mergeCells count="1">
    <mergeCell ref="A3:U3"/>
  </mergeCell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1</vt:i4>
      </vt:variant>
    </vt:vector>
  </HeadingPairs>
  <TitlesOfParts>
    <vt:vector size="8" baseType="lpstr">
      <vt:lpstr>INDEX</vt:lpstr>
      <vt:lpstr>Instructions</vt:lpstr>
      <vt:lpstr>1.General data</vt:lpstr>
      <vt:lpstr>2.Data entry</vt:lpstr>
      <vt:lpstr>2b.Impact</vt:lpstr>
      <vt:lpstr>3.Results by area</vt:lpstr>
      <vt:lpstr>Annex A</vt:lpstr>
      <vt:lpstr>'2.Data entry'!Area_stampa</vt:lpstr>
    </vt:vector>
  </TitlesOfParts>
  <Company>Ambiente Italia S.r.l.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Virginia Lopez</dc:creator>
  <cp:lastModifiedBy>Asus</cp:lastModifiedBy>
  <cp:lastPrinted>2017-02-27T08:04:31Z</cp:lastPrinted>
  <dcterms:created xsi:type="dcterms:W3CDTF">2015-01-13T14:56:00Z</dcterms:created>
  <dcterms:modified xsi:type="dcterms:W3CDTF">2021-09-14T15:54:32Z</dcterms:modified>
</cp:coreProperties>
</file>